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11" activeTab="0"/>
  </bookViews>
  <sheets>
    <sheet name="DADOS e Estimativa" sheetId="1" r:id="rId1"/>
    <sheet name="Cálculo da Estimativa" sheetId="2" state="hidden" r:id="rId2"/>
  </sheets>
  <definedNames>
    <definedName name="_xlnm.Print_Area" localSheetId="1">'Cálculo da Estimativa'!$A$1:$K$11</definedName>
    <definedName name="_xlnm.Print_Area" localSheetId="0">'DADOS e Estimativa'!$A$1:$AA$42</definedName>
    <definedName name="Excel_BuiltIn_Print_Area" localSheetId="1">'DADOS e Estimativa'!$A$20:$Z$43</definedName>
    <definedName name="Excel_BuiltIn_Print_Area" localSheetId="0">'DADOS e Estimativa'!$A$1:$AA$5</definedName>
    <definedName name="Excel_BuiltIn_Print_Area_2_1">'Cálculo da Estimativa'!$A$1:$K$13</definedName>
    <definedName name="Excel_BuiltIn_Print_Titles" localSheetId="1">'Cálculo da Estimativa'!$A$1:$HR$4</definedName>
    <definedName name="Excel_BuiltIn_Print_Titles" localSheetId="0">'DADOS e Estimativa'!$A$1:$IF$4</definedName>
    <definedName name="_xlnm.Print_Titles" localSheetId="1">'Cálculo da Estimativa'!$1:$4</definedName>
  </definedNames>
  <calcPr fullCalcOnLoad="1"/>
</workbook>
</file>

<file path=xl/sharedStrings.xml><?xml version="1.0" encoding="utf-8"?>
<sst xmlns="http://schemas.openxmlformats.org/spreadsheetml/2006/main" count="66" uniqueCount="42">
  <si>
    <t>Média ( - )</t>
  </si>
  <si>
    <t>Média ( + )</t>
  </si>
  <si>
    <t>It.</t>
  </si>
  <si>
    <t>Descrição</t>
  </si>
  <si>
    <t>ss</t>
  </si>
  <si>
    <t>qq</t>
  </si>
  <si>
    <t>c</t>
  </si>
  <si>
    <t>x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</si>
  <si>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</si>
  <si>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</si>
  <si>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</si>
  <si>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</si>
  <si>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</si>
  <si>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</si>
  <si>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</si>
  <si>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</si>
  <si>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</si>
  <si>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</si>
  <si>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>Valor</t>
  </si>
  <si>
    <t>Unitário Estimado</t>
  </si>
  <si>
    <t>Subtotal</t>
  </si>
  <si>
    <r>
      <t>*</t>
    </r>
    <r>
      <rPr>
        <sz val="10"/>
        <rFont val="Arial"/>
        <family val="2"/>
      </rPr>
      <t xml:space="preserve"> Valores excluídos na Planilha do Cálculo do Desvio Padrão ou não considerados para o cômputo da média na presente planilha por se apresentarem abaixo do </t>
    </r>
  </si>
  <si>
    <r>
      <t xml:space="preserve">Mínimo Aceitável </t>
    </r>
    <r>
      <rPr>
        <sz val="10"/>
        <rFont val="Arial"/>
        <family val="2"/>
      </rPr>
      <t xml:space="preserve">ou acima do </t>
    </r>
    <r>
      <rPr>
        <i/>
        <sz val="10"/>
        <rFont val="Arial"/>
        <family val="2"/>
      </rPr>
      <t xml:space="preserve">Máximo Aceitável </t>
    </r>
    <r>
      <rPr>
        <sz val="10"/>
        <rFont val="Arial"/>
        <family val="2"/>
      </rPr>
      <t xml:space="preserve">após a análise do </t>
    </r>
    <r>
      <rPr>
        <i/>
        <sz val="10"/>
        <rFont val="Arial"/>
        <family val="2"/>
      </rPr>
      <t>Desvio Padrão</t>
    </r>
    <r>
      <rPr>
        <sz val="10"/>
        <rFont val="Arial"/>
        <family val="2"/>
      </rPr>
      <t>.</t>
    </r>
  </si>
  <si>
    <t>fls/doc:</t>
  </si>
  <si>
    <t>Alternativa Service</t>
  </si>
  <si>
    <t>Desentupidora Urgência</t>
  </si>
  <si>
    <t xml:space="preserve">Nascente Ambiental </t>
  </si>
  <si>
    <t>un.</t>
  </si>
  <si>
    <t>Akatiju</t>
  </si>
  <si>
    <t>CPD</t>
  </si>
  <si>
    <t>Serviços de limpeza em fossos utilizados para a captação de águas provenientes de limpeza e pluviais. Medidas: 2,40mx4,40mx2,80m profundidade</t>
  </si>
  <si>
    <t>Serviços de limpeza em fossos utilizados para a captação de águas provenientes de limpeza e pluviais. Medidas: 0,60mx0,40mx 0,50m profundidade</t>
  </si>
  <si>
    <t>Serviços de limpeza em fossos utilizados para a captação de águas provenientes de limpeza e pluviais. Medidas: 0,70mx0,70mx1,20m profundidade</t>
  </si>
  <si>
    <t>Serviços de limpeza em fossos utilizados para a captação de águas provenientes de limpeza e pluviais. Medidas: 1,10mx1,10mx1,20m profundidade</t>
  </si>
  <si>
    <t>Serviços de limpeza em fossos utilizados para a captação de águas provenientes de limpeza e pluviais. Medidas: 0,15mx1,20mx0,30m profundidade</t>
  </si>
  <si>
    <t>Serviços de limpeza em fossos utilizados para a captação de águas provenientes de limpeza e pluviais. Medidas: 0,20mx0,70mx0,30m profundidade</t>
  </si>
  <si>
    <t>Serviços de limpeza em fossos utilizados para a captação de águas provenientes de limpeza e pluviais. Medidas: 0,80m (diâmetro) x 0,50m profundidade</t>
  </si>
  <si>
    <t>Serviços de limpeza em fossos utilizados para a captação de águas provenientes de limpeza e pluviais. Medidas: 1,30m (diâmetro) x 3,80m profundidade</t>
  </si>
  <si>
    <t>Serviços de limpeza em fossos utilizados para a captação de águas provenientes de limpeza e pluviais. Medidas: 0,40m x 0,40m x 0,60m profundidade</t>
  </si>
  <si>
    <t>Serviços de limpeza em fossos utilizados para a captação de águas provenientes de limpeza e pluviais. Medidas: 7,20m x 0,30m profundidade (grelha de entrada do edifício)</t>
  </si>
  <si>
    <t>TOTAL SEMESTRAL ESTIMADO (média artimética)</t>
  </si>
  <si>
    <t>TOTAL SEMESTRAL ESTIMADO (média saneada)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</si>
</sst>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* #,##0_);_(* \(#,##0\);_(* \-??_);_(@_)"/>
    <numFmt numFmtId="166" formatCode="[$R$-416]\ #,##0.00;[Red]\-[$R$-416]\ #,##0.00"/>
    <numFmt numFmtId="167" formatCode="[$-416]dddd\,\ d&quot; de &quot;mmmm&quot; de &quot;yyyy"/>
  </numFmts>
  <fonts count="41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165" fontId="0" fillId="0" borderId="0" xfId="6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6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3" fillId="34" borderId="22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vertical="center" wrapText="1"/>
    </xf>
    <xf numFmtId="0" fontId="0" fillId="34" borderId="23" xfId="60" applyNumberFormat="1" applyFont="1" applyFill="1" applyBorder="1" applyAlignment="1" applyProtection="1">
      <alignment horizontal="center" vertical="center"/>
      <protection/>
    </xf>
    <xf numFmtId="4" fontId="0" fillId="34" borderId="18" xfId="0" applyNumberFormat="1" applyFill="1" applyBorder="1" applyAlignment="1">
      <alignment horizontal="right" vertical="center"/>
    </xf>
    <xf numFmtId="4" fontId="0" fillId="34" borderId="0" xfId="0" applyNumberFormat="1" applyFont="1" applyFill="1" applyBorder="1" applyAlignment="1">
      <alignment horizontal="center" vertical="center"/>
    </xf>
    <xf numFmtId="4" fontId="0" fillId="34" borderId="31" xfId="0" applyNumberFormat="1" applyFill="1" applyBorder="1" applyAlignment="1">
      <alignment horizontal="right" vertical="center"/>
    </xf>
    <xf numFmtId="4" fontId="0" fillId="34" borderId="23" xfId="0" applyNumberFormat="1" applyFill="1" applyBorder="1" applyAlignment="1">
      <alignment horizontal="right" vertical="center"/>
    </xf>
    <xf numFmtId="164" fontId="2" fillId="34" borderId="21" xfId="60" applyFont="1" applyFill="1" applyBorder="1" applyAlignment="1" applyProtection="1">
      <alignment horizontal="right" vertical="center"/>
      <protection/>
    </xf>
    <xf numFmtId="164" fontId="0" fillId="34" borderId="21" xfId="60" applyFont="1" applyFill="1" applyBorder="1" applyAlignment="1" applyProtection="1">
      <alignment horizontal="right" vertical="center"/>
      <protection/>
    </xf>
    <xf numFmtId="1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0" fillId="0" borderId="23" xfId="60" applyNumberFormat="1" applyFont="1" applyFill="1" applyBorder="1" applyAlignment="1" applyProtection="1">
      <alignment horizontal="center" vertical="center"/>
      <protection/>
    </xf>
    <xf numFmtId="4" fontId="0" fillId="0" borderId="18" xfId="0" applyNumberForma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31" xfId="0" applyNumberForma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center"/>
    </xf>
    <xf numFmtId="164" fontId="2" fillId="0" borderId="21" xfId="60" applyFont="1" applyFill="1" applyBorder="1" applyAlignment="1" applyProtection="1">
      <alignment horizontal="right" vertical="center"/>
      <protection/>
    </xf>
    <xf numFmtId="164" fontId="0" fillId="0" borderId="21" xfId="60" applyFont="1" applyFill="1" applyBorder="1" applyAlignment="1" applyProtection="1">
      <alignment horizontal="right" vertical="center"/>
      <protection/>
    </xf>
    <xf numFmtId="0" fontId="2" fillId="33" borderId="32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right"/>
    </xf>
    <xf numFmtId="49" fontId="3" fillId="34" borderId="17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vertical="center" wrapText="1"/>
    </xf>
    <xf numFmtId="1" fontId="0" fillId="34" borderId="19" xfId="60" applyNumberFormat="1" applyFont="1" applyFill="1" applyBorder="1" applyAlignment="1" applyProtection="1">
      <alignment horizontal="center" vertical="center" wrapText="1"/>
      <protection/>
    </xf>
    <xf numFmtId="1" fontId="0" fillId="34" borderId="20" xfId="60" applyNumberFormat="1" applyFont="1" applyFill="1" applyBorder="1" applyAlignment="1" applyProtection="1">
      <alignment horizontal="center" vertical="center" wrapText="1"/>
      <protection/>
    </xf>
    <xf numFmtId="4" fontId="0" fillId="34" borderId="18" xfId="0" applyNumberFormat="1" applyFill="1" applyBorder="1" applyAlignment="1">
      <alignment horizontal="right" vertical="center" wrapText="1"/>
    </xf>
    <xf numFmtId="4" fontId="0" fillId="34" borderId="18" xfId="0" applyNumberForma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" fontId="0" fillId="0" borderId="19" xfId="60" applyNumberFormat="1" applyFont="1" applyFill="1" applyBorder="1" applyAlignment="1" applyProtection="1">
      <alignment horizontal="center" vertical="center" wrapText="1"/>
      <protection/>
    </xf>
    <xf numFmtId="1" fontId="0" fillId="0" borderId="20" xfId="60" applyNumberFormat="1" applyFont="1" applyFill="1" applyBorder="1" applyAlignment="1" applyProtection="1">
      <alignment horizontal="center" vertical="center" wrapText="1"/>
      <protection/>
    </xf>
    <xf numFmtId="4" fontId="0" fillId="0" borderId="18" xfId="0" applyNumberFormat="1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/>
    </xf>
    <xf numFmtId="0" fontId="0" fillId="0" borderId="33" xfId="0" applyBorder="1" applyAlignment="1">
      <alignment/>
    </xf>
    <xf numFmtId="165" fontId="2" fillId="0" borderId="33" xfId="60" applyNumberFormat="1" applyFont="1" applyFill="1" applyBorder="1" applyAlignment="1" applyProtection="1">
      <alignment/>
      <protection/>
    </xf>
    <xf numFmtId="0" fontId="4" fillId="33" borderId="34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2" fontId="2" fillId="33" borderId="35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65" fontId="2" fillId="0" borderId="0" xfId="6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2" fillId="33" borderId="18" xfId="0" applyNumberFormat="1" applyFont="1" applyFill="1" applyBorder="1" applyAlignment="1">
      <alignment horizontal="center"/>
    </xf>
    <xf numFmtId="4" fontId="2" fillId="34" borderId="17" xfId="60" applyNumberFormat="1" applyFont="1" applyFill="1" applyBorder="1" applyAlignment="1" applyProtection="1">
      <alignment horizontal="center" vertical="center" wrapText="1"/>
      <protection/>
    </xf>
    <xf numFmtId="4" fontId="2" fillId="34" borderId="36" xfId="6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4" fontId="2" fillId="0" borderId="21" xfId="60" applyNumberFormat="1" applyFont="1" applyFill="1" applyBorder="1" applyAlignment="1" applyProtection="1">
      <alignment horizontal="center" vertical="center" wrapText="1"/>
      <protection/>
    </xf>
    <xf numFmtId="4" fontId="2" fillId="34" borderId="21" xfId="60" applyNumberFormat="1" applyFont="1" applyFill="1" applyBorder="1" applyAlignment="1" applyProtection="1">
      <alignment horizontal="center" vertical="center" wrapText="1"/>
      <protection/>
    </xf>
    <xf numFmtId="4" fontId="0" fillId="34" borderId="21" xfId="60" applyNumberFormat="1" applyFont="1" applyFill="1" applyBorder="1" applyAlignment="1" applyProtection="1">
      <alignment horizontal="center" vertical="center" wrapText="1"/>
      <protection/>
    </xf>
    <xf numFmtId="4" fontId="0" fillId="0" borderId="21" xfId="60" applyNumberFormat="1" applyFont="1" applyFill="1" applyBorder="1" applyAlignment="1" applyProtection="1">
      <alignment horizontal="center" vertical="center" wrapText="1"/>
      <protection/>
    </xf>
    <xf numFmtId="166" fontId="5" fillId="33" borderId="37" xfId="0" applyNumberFormat="1" applyFont="1" applyFill="1" applyBorder="1" applyAlignment="1">
      <alignment horizontal="center" vertical="center"/>
    </xf>
    <xf numFmtId="4" fontId="0" fillId="34" borderId="17" xfId="60" applyNumberFormat="1" applyFont="1" applyFill="1" applyBorder="1" applyAlignment="1" applyProtection="1">
      <alignment horizontal="center" vertical="center" wrapText="1"/>
      <protection/>
    </xf>
    <xf numFmtId="4" fontId="0" fillId="34" borderId="36" xfId="6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showGridLines="0" tabSelected="1" view="pageBreakPreview" zoomScaleSheetLayoutView="100" zoomScalePageLayoutView="0" workbookViewId="0" topLeftCell="A35">
      <selection activeCell="Y50" sqref="Y50"/>
    </sheetView>
  </sheetViews>
  <sheetFormatPr defaultColWidth="9.140625" defaultRowHeight="12.75"/>
  <cols>
    <col min="1" max="1" width="4.57421875" style="0" customWidth="1"/>
    <col min="2" max="2" width="46.00390625" style="0" customWidth="1"/>
    <col min="3" max="3" width="6.57421875" style="1" customWidth="1"/>
    <col min="4" max="4" width="8.8515625" style="1" customWidth="1"/>
    <col min="5" max="5" width="11.28125" style="0" customWidth="1"/>
    <col min="6" max="6" width="14.140625" style="0" customWidth="1"/>
    <col min="7" max="7" width="10.28125" style="0" customWidth="1"/>
    <col min="8" max="8" width="12.7109375" style="0" customWidth="1"/>
    <col min="9" max="23" width="9.140625" style="0" hidden="1" customWidth="1"/>
    <col min="24" max="24" width="12.57421875" style="0" customWidth="1"/>
    <col min="25" max="25" width="12.7109375" style="0" customWidth="1"/>
    <col min="26" max="26" width="9.8515625" style="0" customWidth="1"/>
    <col min="27" max="28" width="12.7109375" style="0" customWidth="1"/>
    <col min="29" max="29" width="14.421875" style="0" customWidth="1"/>
    <col min="31" max="31" width="13.8515625" style="0" customWidth="1"/>
  </cols>
  <sheetData>
    <row r="1" spans="1:28" ht="12.75">
      <c r="A1" s="2"/>
      <c r="B1" s="3"/>
      <c r="C1" s="4"/>
      <c r="D1" s="5"/>
      <c r="E1" s="3"/>
      <c r="F1" s="6"/>
      <c r="G1" s="3"/>
      <c r="H1" s="3"/>
      <c r="I1" s="3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"/>
      <c r="W1" s="3"/>
      <c r="X1" s="8"/>
      <c r="Y1" s="8"/>
      <c r="Z1" s="8" t="s">
        <v>0</v>
      </c>
      <c r="AA1" s="8" t="s">
        <v>1</v>
      </c>
      <c r="AB1" s="9"/>
    </row>
    <row r="2" spans="1:28" ht="25.5">
      <c r="A2" s="10" t="s">
        <v>2</v>
      </c>
      <c r="B2" s="11" t="s">
        <v>3</v>
      </c>
      <c r="C2" s="12"/>
      <c r="D2" s="13"/>
      <c r="E2" s="14" t="s">
        <v>24</v>
      </c>
      <c r="F2" s="15" t="s">
        <v>25</v>
      </c>
      <c r="G2" s="14" t="s">
        <v>26</v>
      </c>
      <c r="H2" s="14" t="s">
        <v>28</v>
      </c>
      <c r="I2" s="14" t="s">
        <v>29</v>
      </c>
      <c r="J2" s="14" t="s">
        <v>5</v>
      </c>
      <c r="K2" s="14" t="s">
        <v>5</v>
      </c>
      <c r="L2" s="14" t="s">
        <v>6</v>
      </c>
      <c r="M2" s="14" t="s">
        <v>5</v>
      </c>
      <c r="N2" s="14" t="s">
        <v>5</v>
      </c>
      <c r="O2" s="14" t="s">
        <v>5</v>
      </c>
      <c r="P2" s="14" t="s">
        <v>5</v>
      </c>
      <c r="Q2" s="14" t="s">
        <v>5</v>
      </c>
      <c r="R2" s="14" t="s">
        <v>7</v>
      </c>
      <c r="S2" s="14" t="s">
        <v>5</v>
      </c>
      <c r="T2" s="14" t="s">
        <v>5</v>
      </c>
      <c r="U2" s="14" t="s">
        <v>5</v>
      </c>
      <c r="V2" s="15" t="s">
        <v>4</v>
      </c>
      <c r="W2" s="14" t="s">
        <v>5</v>
      </c>
      <c r="X2" s="16" t="s">
        <v>8</v>
      </c>
      <c r="Y2" s="16" t="s">
        <v>9</v>
      </c>
      <c r="Z2" s="16" t="s">
        <v>10</v>
      </c>
      <c r="AA2" s="16" t="s">
        <v>10</v>
      </c>
      <c r="AB2" s="9"/>
    </row>
    <row r="3" spans="1:28" ht="12.75">
      <c r="A3" s="10"/>
      <c r="B3" s="11"/>
      <c r="C3" s="12"/>
      <c r="D3" s="17" t="s">
        <v>23</v>
      </c>
      <c r="E3" s="73"/>
      <c r="F3" s="73"/>
      <c r="G3" s="73"/>
      <c r="H3" s="73"/>
      <c r="I3" s="73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9"/>
      <c r="W3" s="11"/>
      <c r="X3" s="16" t="s">
        <v>11</v>
      </c>
      <c r="Y3" s="16" t="s">
        <v>12</v>
      </c>
      <c r="Z3" s="16" t="s">
        <v>13</v>
      </c>
      <c r="AA3" s="16" t="s">
        <v>14</v>
      </c>
      <c r="AB3" s="9"/>
    </row>
    <row r="4" spans="1:29" ht="12.75">
      <c r="A4" s="20"/>
      <c r="B4" s="21"/>
      <c r="C4" s="22" t="s">
        <v>15</v>
      </c>
      <c r="D4" s="23" t="s">
        <v>16</v>
      </c>
      <c r="E4" s="21"/>
      <c r="F4" s="24"/>
      <c r="G4" s="21"/>
      <c r="H4" s="21"/>
      <c r="I4" s="21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4"/>
      <c r="W4" s="21"/>
      <c r="X4" s="26"/>
      <c r="Y4" s="26"/>
      <c r="Z4" s="26" t="s">
        <v>17</v>
      </c>
      <c r="AA4" s="26" t="s">
        <v>17</v>
      </c>
      <c r="AB4" s="9"/>
      <c r="AC4" s="27"/>
    </row>
    <row r="5" spans="1:30" ht="36">
      <c r="A5" s="39">
        <v>1</v>
      </c>
      <c r="B5" s="40" t="s">
        <v>30</v>
      </c>
      <c r="C5" s="41">
        <v>1</v>
      </c>
      <c r="D5" s="41" t="s">
        <v>27</v>
      </c>
      <c r="E5" s="42">
        <v>177.96</v>
      </c>
      <c r="F5" s="43">
        <v>200</v>
      </c>
      <c r="G5" s="42">
        <v>1800</v>
      </c>
      <c r="H5" s="44">
        <v>1057.33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5"/>
      <c r="W5" s="42"/>
      <c r="X5" s="46">
        <f aca="true" t="shared" si="0" ref="X5:X15">IF(SUM(E5:W5)&gt;0,ROUND(AVERAGE(E5:W5),2),"")</f>
        <v>808.82</v>
      </c>
      <c r="Y5" s="46">
        <f aca="true" t="shared" si="1" ref="Y5:Y15">IF(COUNTA(E5:W5)=1,X5,(IF(SUM(E5:W5)&gt;0,ROUND(STDEV(E5:W5),2),"")))</f>
        <v>777.35</v>
      </c>
      <c r="Z5" s="47">
        <f aca="true" t="shared" si="2" ref="Z5:Z15">IF(SUM(X5:Y5)&gt;0,X5-Y5,"")</f>
        <v>31.470000000000027</v>
      </c>
      <c r="AA5" s="47">
        <f aca="true" t="shared" si="3" ref="AA5:AA15">IF(SUM(X5:Y5)&gt;0,SUM(X5:Y5),"")</f>
        <v>1586.17</v>
      </c>
      <c r="AB5" s="28"/>
      <c r="AC5" s="29"/>
      <c r="AD5" s="28"/>
    </row>
    <row r="6" spans="1:30" ht="36">
      <c r="A6" s="30">
        <v>2</v>
      </c>
      <c r="B6" s="31" t="s">
        <v>31</v>
      </c>
      <c r="C6" s="32">
        <v>14</v>
      </c>
      <c r="D6" s="32" t="s">
        <v>27</v>
      </c>
      <c r="E6" s="33">
        <v>177.96</v>
      </c>
      <c r="F6" s="34">
        <v>140</v>
      </c>
      <c r="G6" s="33">
        <v>280</v>
      </c>
      <c r="H6" s="35">
        <v>1057.33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6"/>
      <c r="W6" s="33"/>
      <c r="X6" s="37">
        <f t="shared" si="0"/>
        <v>413.82</v>
      </c>
      <c r="Y6" s="37">
        <f t="shared" si="1"/>
        <v>433.06</v>
      </c>
      <c r="Z6" s="38">
        <f t="shared" si="2"/>
        <v>-19.24000000000001</v>
      </c>
      <c r="AA6" s="38">
        <f t="shared" si="3"/>
        <v>846.88</v>
      </c>
      <c r="AB6" s="28"/>
      <c r="AC6" s="29"/>
      <c r="AD6" s="28"/>
    </row>
    <row r="7" spans="1:30" ht="19.5" customHeight="1" hidden="1">
      <c r="A7" s="30"/>
      <c r="B7" s="31"/>
      <c r="C7" s="32"/>
      <c r="D7" s="32"/>
      <c r="E7" s="33"/>
      <c r="F7" s="34"/>
      <c r="G7" s="33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W7" s="33"/>
      <c r="X7" s="37"/>
      <c r="Y7" s="37"/>
      <c r="Z7" s="38"/>
      <c r="AA7" s="38">
        <f>SUM(AA5:AA6)</f>
        <v>2433.05</v>
      </c>
      <c r="AB7" s="28"/>
      <c r="AC7" s="29"/>
      <c r="AD7" s="28"/>
    </row>
    <row r="8" spans="1:30" ht="36">
      <c r="A8" s="39">
        <v>3</v>
      </c>
      <c r="B8" s="40" t="s">
        <v>32</v>
      </c>
      <c r="C8" s="41">
        <v>5</v>
      </c>
      <c r="D8" s="41" t="s">
        <v>27</v>
      </c>
      <c r="E8" s="42">
        <v>177.96</v>
      </c>
      <c r="F8" s="43">
        <v>140</v>
      </c>
      <c r="G8" s="42">
        <v>320</v>
      </c>
      <c r="H8" s="44">
        <v>1650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5"/>
      <c r="W8" s="42"/>
      <c r="X8" s="46">
        <f t="shared" si="0"/>
        <v>571.99</v>
      </c>
      <c r="Y8" s="46">
        <f t="shared" si="1"/>
        <v>722.84</v>
      </c>
      <c r="Z8" s="47">
        <f t="shared" si="2"/>
        <v>-150.85000000000002</v>
      </c>
      <c r="AA8" s="47">
        <f t="shared" si="3"/>
        <v>1294.83</v>
      </c>
      <c r="AB8" s="28"/>
      <c r="AC8" s="29"/>
      <c r="AD8" s="28"/>
    </row>
    <row r="9" spans="1:30" ht="36">
      <c r="A9" s="30">
        <v>4</v>
      </c>
      <c r="B9" s="31" t="s">
        <v>33</v>
      </c>
      <c r="C9" s="32">
        <v>1</v>
      </c>
      <c r="D9" s="32" t="s">
        <v>27</v>
      </c>
      <c r="E9" s="33">
        <v>177.96</v>
      </c>
      <c r="F9" s="34">
        <v>200</v>
      </c>
      <c r="G9" s="33">
        <v>350</v>
      </c>
      <c r="H9" s="35">
        <v>1650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6"/>
      <c r="W9" s="33"/>
      <c r="X9" s="37">
        <f t="shared" si="0"/>
        <v>594.49</v>
      </c>
      <c r="Y9" s="37">
        <f t="shared" si="1"/>
        <v>707.81</v>
      </c>
      <c r="Z9" s="38">
        <f t="shared" si="2"/>
        <v>-113.31999999999994</v>
      </c>
      <c r="AA9" s="38">
        <f t="shared" si="3"/>
        <v>1302.3</v>
      </c>
      <c r="AB9" s="28"/>
      <c r="AC9" s="29"/>
      <c r="AD9" s="28"/>
    </row>
    <row r="10" spans="1:30" ht="36">
      <c r="A10" s="39">
        <v>5</v>
      </c>
      <c r="B10" s="40" t="s">
        <v>34</v>
      </c>
      <c r="C10" s="41">
        <v>1</v>
      </c>
      <c r="D10" s="41" t="s">
        <v>27</v>
      </c>
      <c r="E10" s="42">
        <v>177.96</v>
      </c>
      <c r="F10" s="43">
        <v>140</v>
      </c>
      <c r="G10" s="42">
        <v>280</v>
      </c>
      <c r="H10" s="44">
        <v>1650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5"/>
      <c r="W10" s="42"/>
      <c r="X10" s="46">
        <f t="shared" si="0"/>
        <v>561.99</v>
      </c>
      <c r="Y10" s="46">
        <f t="shared" si="1"/>
        <v>727.75</v>
      </c>
      <c r="Z10" s="47">
        <f t="shared" si="2"/>
        <v>-165.76</v>
      </c>
      <c r="AA10" s="47">
        <f t="shared" si="3"/>
        <v>1289.74</v>
      </c>
      <c r="AB10" s="28"/>
      <c r="AC10" s="29"/>
      <c r="AD10" s="28"/>
    </row>
    <row r="11" spans="1:30" ht="36">
      <c r="A11" s="30">
        <v>6</v>
      </c>
      <c r="B11" s="31" t="s">
        <v>35</v>
      </c>
      <c r="C11" s="32">
        <v>1</v>
      </c>
      <c r="D11" s="32" t="s">
        <v>27</v>
      </c>
      <c r="E11" s="33">
        <v>177.96</v>
      </c>
      <c r="F11" s="34">
        <v>140</v>
      </c>
      <c r="G11" s="33">
        <v>280</v>
      </c>
      <c r="H11" s="35">
        <v>1650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6"/>
      <c r="W11" s="33"/>
      <c r="X11" s="37">
        <f t="shared" si="0"/>
        <v>561.99</v>
      </c>
      <c r="Y11" s="37">
        <f t="shared" si="1"/>
        <v>727.75</v>
      </c>
      <c r="Z11" s="38">
        <f t="shared" si="2"/>
        <v>-165.76</v>
      </c>
      <c r="AA11" s="38">
        <f t="shared" si="3"/>
        <v>1289.74</v>
      </c>
      <c r="AB11" s="28"/>
      <c r="AC11" s="29"/>
      <c r="AD11" s="28"/>
    </row>
    <row r="12" spans="1:30" ht="19.5" customHeight="1" hidden="1">
      <c r="A12" s="30"/>
      <c r="B12" s="31"/>
      <c r="C12" s="32"/>
      <c r="D12" s="32"/>
      <c r="E12" s="33"/>
      <c r="F12" s="34"/>
      <c r="G12" s="33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6"/>
      <c r="W12" s="33"/>
      <c r="X12" s="37"/>
      <c r="Y12" s="37"/>
      <c r="Z12" s="38"/>
      <c r="AA12" s="38">
        <f>SUM(AA8:AA11)</f>
        <v>5176.61</v>
      </c>
      <c r="AB12" s="28"/>
      <c r="AC12" s="29"/>
      <c r="AD12" s="28"/>
    </row>
    <row r="13" spans="1:30" ht="36">
      <c r="A13" s="39">
        <v>7</v>
      </c>
      <c r="B13" s="40" t="s">
        <v>36</v>
      </c>
      <c r="C13" s="41">
        <v>5</v>
      </c>
      <c r="D13" s="41" t="s">
        <v>27</v>
      </c>
      <c r="E13" s="42">
        <v>177.96</v>
      </c>
      <c r="F13" s="43">
        <v>140</v>
      </c>
      <c r="G13" s="42">
        <v>350</v>
      </c>
      <c r="H13" s="44">
        <v>411.11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5"/>
      <c r="W13" s="42"/>
      <c r="X13" s="46">
        <f t="shared" si="0"/>
        <v>269.77</v>
      </c>
      <c r="Y13" s="46">
        <f t="shared" si="1"/>
        <v>131.25</v>
      </c>
      <c r="Z13" s="47">
        <f t="shared" si="2"/>
        <v>138.51999999999998</v>
      </c>
      <c r="AA13" s="47">
        <f t="shared" si="3"/>
        <v>401.02</v>
      </c>
      <c r="AB13" s="28"/>
      <c r="AC13" s="29"/>
      <c r="AD13" s="28"/>
    </row>
    <row r="14" spans="1:30" ht="36">
      <c r="A14" s="30">
        <v>8</v>
      </c>
      <c r="B14" s="31" t="s">
        <v>37</v>
      </c>
      <c r="C14" s="32">
        <v>1</v>
      </c>
      <c r="D14" s="32" t="s">
        <v>27</v>
      </c>
      <c r="E14" s="33">
        <v>177.96</v>
      </c>
      <c r="F14" s="34">
        <v>200</v>
      </c>
      <c r="G14" s="33">
        <v>1300</v>
      </c>
      <c r="H14" s="35">
        <v>411.11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6"/>
      <c r="W14" s="33"/>
      <c r="X14" s="37">
        <f t="shared" si="0"/>
        <v>522.27</v>
      </c>
      <c r="Y14" s="37">
        <f t="shared" si="1"/>
        <v>529.03</v>
      </c>
      <c r="Z14" s="38">
        <f t="shared" si="2"/>
        <v>-6.759999999999991</v>
      </c>
      <c r="AA14" s="38">
        <f t="shared" si="3"/>
        <v>1051.3</v>
      </c>
      <c r="AB14" s="28"/>
      <c r="AC14" s="29"/>
      <c r="AD14" s="28"/>
    </row>
    <row r="15" spans="1:30" ht="36">
      <c r="A15" s="39">
        <v>9</v>
      </c>
      <c r="B15" s="40" t="s">
        <v>38</v>
      </c>
      <c r="C15" s="41">
        <v>29</v>
      </c>
      <c r="D15" s="41" t="s">
        <v>27</v>
      </c>
      <c r="E15" s="42">
        <v>177.96</v>
      </c>
      <c r="F15" s="43">
        <v>140</v>
      </c>
      <c r="G15" s="42">
        <v>250</v>
      </c>
      <c r="H15" s="44">
        <v>411.11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5"/>
      <c r="W15" s="42"/>
      <c r="X15" s="46">
        <f t="shared" si="0"/>
        <v>244.77</v>
      </c>
      <c r="Y15" s="46">
        <f t="shared" si="1"/>
        <v>119.91</v>
      </c>
      <c r="Z15" s="47">
        <f t="shared" si="2"/>
        <v>124.86000000000001</v>
      </c>
      <c r="AA15" s="47">
        <f t="shared" si="3"/>
        <v>364.68</v>
      </c>
      <c r="AB15" s="28"/>
      <c r="AC15" s="29"/>
      <c r="AD15" s="28"/>
    </row>
    <row r="16" spans="1:30" ht="48.75" thickBot="1">
      <c r="A16" s="30">
        <v>10</v>
      </c>
      <c r="B16" s="31" t="s">
        <v>39</v>
      </c>
      <c r="C16" s="32">
        <v>1</v>
      </c>
      <c r="D16" s="32" t="s">
        <v>27</v>
      </c>
      <c r="E16" s="33">
        <v>177.96</v>
      </c>
      <c r="F16" s="34">
        <v>200</v>
      </c>
      <c r="G16" s="33">
        <v>550</v>
      </c>
      <c r="H16" s="35">
        <v>411.11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6"/>
      <c r="W16" s="33"/>
      <c r="X16" s="37">
        <f>IF(SUM(E16:W16)&gt;0,ROUND(AVERAGE(E16:W16),2),"")</f>
        <v>334.77</v>
      </c>
      <c r="Y16" s="37">
        <f>IF(COUNTA(E16:W16)=1,X16,(IF(SUM(E16:W16)&gt;0,ROUND(STDEV(E16:W16),2),"")))</f>
        <v>177.86</v>
      </c>
      <c r="Z16" s="38">
        <f>IF(SUM(X16:Y16)&gt;0,X16-Y16,"")</f>
        <v>156.90999999999997</v>
      </c>
      <c r="AA16" s="38">
        <f>IF(SUM(X16:Y16)&gt;0,SUM(X16:Y16),"")</f>
        <v>512.63</v>
      </c>
      <c r="AB16" s="28"/>
      <c r="AC16" s="29"/>
      <c r="AD16" s="28"/>
    </row>
    <row r="17" spans="1:30" ht="19.5" customHeight="1" hidden="1" thickBot="1">
      <c r="A17" s="30"/>
      <c r="B17" s="31"/>
      <c r="C17" s="32"/>
      <c r="D17" s="32"/>
      <c r="E17" s="33"/>
      <c r="F17" s="34"/>
      <c r="G17" s="33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6"/>
      <c r="W17" s="33"/>
      <c r="X17" s="37"/>
      <c r="Y17" s="37"/>
      <c r="Z17" s="38"/>
      <c r="AA17" s="38">
        <f>SUM(AA13:AA16)</f>
        <v>2329.63</v>
      </c>
      <c r="AB17" s="28"/>
      <c r="AC17" s="29"/>
      <c r="AD17" s="28"/>
    </row>
    <row r="18" spans="1:27" ht="14.25" thickBot="1" thickTop="1">
      <c r="A18" s="62"/>
      <c r="B18" s="62"/>
      <c r="C18" s="63"/>
      <c r="D18" s="63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4"/>
      <c r="Z18" s="62"/>
      <c r="AA18" s="62"/>
    </row>
    <row r="19" ht="14.25" thickBot="1" thickTop="1"/>
    <row r="20" spans="1:27" ht="12.75">
      <c r="A20" s="2"/>
      <c r="B20" s="3"/>
      <c r="C20" s="4"/>
      <c r="D20" s="5"/>
      <c r="E20" s="3">
        <f>IF('DADOS e Estimativa'!E1="","",'DADOS e Estimativa'!E1)</f>
      </c>
      <c r="F20" s="3">
        <f>IF('DADOS e Estimativa'!F1="","",'DADOS e Estimativa'!F1)</f>
      </c>
      <c r="G20" s="3">
        <f>IF('DADOS e Estimativa'!G1="","",'DADOS e Estimativa'!G1)</f>
      </c>
      <c r="H20" s="3">
        <f>IF('DADOS e Estimativa'!H1="","",'DADOS e Estimativa'!H1)</f>
      </c>
      <c r="I20" s="3">
        <f>IF('DADOS e Estimativa'!I1="","",'DADOS e Estimativa'!I1)</f>
      </c>
      <c r="J20" s="3">
        <f>IF('DADOS e Estimativa'!J1="","",'DADOS e Estimativa'!J1)</f>
      </c>
      <c r="K20" s="3">
        <f>IF('DADOS e Estimativa'!K1="","",'DADOS e Estimativa'!K1)</f>
      </c>
      <c r="L20" s="3">
        <f>IF('DADOS e Estimativa'!L1="","",'DADOS e Estimativa'!L1)</f>
      </c>
      <c r="M20" s="3">
        <f>IF('DADOS e Estimativa'!M1="","",'DADOS e Estimativa'!M1)</f>
      </c>
      <c r="N20" s="3">
        <f>IF('DADOS e Estimativa'!N1="","",'DADOS e Estimativa'!N1)</f>
      </c>
      <c r="O20" s="3">
        <f>IF('DADOS e Estimativa'!O1="","",'DADOS e Estimativa'!O1)</f>
      </c>
      <c r="P20" s="3">
        <f>IF('DADOS e Estimativa'!P1="","",'DADOS e Estimativa'!P1)</f>
      </c>
      <c r="Q20" s="3">
        <f>IF('DADOS e Estimativa'!Q1="","",'DADOS e Estimativa'!Q1)</f>
      </c>
      <c r="R20" s="3">
        <f>IF('DADOS e Estimativa'!R1="","",'DADOS e Estimativa'!R1)</f>
      </c>
      <c r="S20" s="3">
        <f>IF('DADOS e Estimativa'!S1="","",'DADOS e Estimativa'!S1)</f>
      </c>
      <c r="T20" s="3">
        <f>IF('DADOS e Estimativa'!T1="","",'DADOS e Estimativa'!T1)</f>
      </c>
      <c r="U20" s="3">
        <f>IF('DADOS e Estimativa'!U1="","",'DADOS e Estimativa'!U1)</f>
      </c>
      <c r="V20" s="3">
        <f>IF('DADOS e Estimativa'!V1="","",'DADOS e Estimativa'!V1)</f>
      </c>
      <c r="W20" s="3">
        <f>IF('DADOS e Estimativa'!W1="","",'DADOS e Estimativa'!W1)</f>
      </c>
      <c r="X20" s="76"/>
      <c r="Y20" s="76"/>
      <c r="Z20" s="76"/>
      <c r="AA20" s="76"/>
    </row>
    <row r="21" spans="1:27" ht="27.75" customHeight="1">
      <c r="A21" s="10" t="str">
        <f>A2</f>
        <v>It.</v>
      </c>
      <c r="B21" s="11" t="s">
        <v>3</v>
      </c>
      <c r="C21" s="12"/>
      <c r="D21" s="48"/>
      <c r="E21" s="14" t="str">
        <f>IF('DADOS e Estimativa'!E2="","",'DADOS e Estimativa'!E2)</f>
        <v>Alternativa Service</v>
      </c>
      <c r="F21" s="14" t="str">
        <f>IF('DADOS e Estimativa'!F2="","",'DADOS e Estimativa'!F2)</f>
        <v>Desentupidora Urgência</v>
      </c>
      <c r="G21" s="14" t="str">
        <f>IF('DADOS e Estimativa'!G2="","",'DADOS e Estimativa'!G2)</f>
        <v>Nascente Ambiental </v>
      </c>
      <c r="H21" s="14" t="str">
        <f>IF('DADOS e Estimativa'!H2="","",'DADOS e Estimativa'!H2)</f>
        <v>Akatiju</v>
      </c>
      <c r="I21" s="14" t="str">
        <f>IF('DADOS e Estimativa'!I2="","",'DADOS e Estimativa'!I2)</f>
        <v>CPD</v>
      </c>
      <c r="J21" s="14" t="str">
        <f>IF('DADOS e Estimativa'!J2="","",'DADOS e Estimativa'!J2)</f>
        <v>qq</v>
      </c>
      <c r="K21" s="14" t="str">
        <f>IF('DADOS e Estimativa'!K2="","",'DADOS e Estimativa'!K2)</f>
        <v>qq</v>
      </c>
      <c r="L21" s="14" t="str">
        <f>IF('DADOS e Estimativa'!L2="","",'DADOS e Estimativa'!L2)</f>
        <v>c</v>
      </c>
      <c r="M21" s="14" t="str">
        <f>IF('DADOS e Estimativa'!M2="","",'DADOS e Estimativa'!M2)</f>
        <v>qq</v>
      </c>
      <c r="N21" s="14" t="str">
        <f>IF('DADOS e Estimativa'!N2="","",'DADOS e Estimativa'!N2)</f>
        <v>qq</v>
      </c>
      <c r="O21" s="14" t="str">
        <f>IF('DADOS e Estimativa'!O2="","",'DADOS e Estimativa'!O2)</f>
        <v>qq</v>
      </c>
      <c r="P21" s="14" t="str">
        <f>IF('DADOS e Estimativa'!P2="","",'DADOS e Estimativa'!P2)</f>
        <v>qq</v>
      </c>
      <c r="Q21" s="14" t="str">
        <f>IF('DADOS e Estimativa'!Q2="","",'DADOS e Estimativa'!Q2)</f>
        <v>qq</v>
      </c>
      <c r="R21" s="14" t="str">
        <f>IF('DADOS e Estimativa'!R2="","",'DADOS e Estimativa'!R2)</f>
        <v>x</v>
      </c>
      <c r="S21" s="14" t="str">
        <f>IF('DADOS e Estimativa'!S2="","",'DADOS e Estimativa'!S2)</f>
        <v>qq</v>
      </c>
      <c r="T21" s="14" t="str">
        <f>IF('DADOS e Estimativa'!T2="","",'DADOS e Estimativa'!T2)</f>
        <v>qq</v>
      </c>
      <c r="U21" s="14" t="str">
        <f>IF('DADOS e Estimativa'!U2="","",'DADOS e Estimativa'!U2)</f>
        <v>qq</v>
      </c>
      <c r="V21" s="14" t="str">
        <f>IF('DADOS e Estimativa'!V2="","",'DADOS e Estimativa'!V2)</f>
        <v>ss</v>
      </c>
      <c r="W21" s="14" t="str">
        <f>IF('DADOS e Estimativa'!W2="","",'DADOS e Estimativa'!W2)</f>
        <v>qq</v>
      </c>
      <c r="X21" s="77" t="s">
        <v>18</v>
      </c>
      <c r="Y21" s="77"/>
      <c r="Z21" s="77"/>
      <c r="AA21" s="77"/>
    </row>
    <row r="22" spans="1:27" ht="12.75">
      <c r="A22" s="10"/>
      <c r="B22" s="11"/>
      <c r="C22" s="12"/>
      <c r="D22" s="49" t="str">
        <f>D3</f>
        <v>fls/doc:</v>
      </c>
      <c r="E22" s="11">
        <f>IF('DADOS e Estimativa'!E3="","",'DADOS e Estimativa'!E3)</f>
      </c>
      <c r="F22" s="11">
        <f>IF('DADOS e Estimativa'!F3="","",'DADOS e Estimativa'!F3)</f>
      </c>
      <c r="G22" s="11">
        <f>IF('DADOS e Estimativa'!G3="","",'DADOS e Estimativa'!G3)</f>
      </c>
      <c r="H22" s="11">
        <f>IF('DADOS e Estimativa'!H3="","",'DADOS e Estimativa'!H3)</f>
      </c>
      <c r="I22" s="11">
        <f>IF('DADOS e Estimativa'!I3="","",'DADOS e Estimativa'!I3)</f>
      </c>
      <c r="J22" s="11">
        <f>IF('DADOS e Estimativa'!J3="","",'DADOS e Estimativa'!J3)</f>
      </c>
      <c r="K22" s="11">
        <f>IF('DADOS e Estimativa'!K3="","",'DADOS e Estimativa'!K3)</f>
      </c>
      <c r="L22" s="11">
        <f>IF('DADOS e Estimativa'!L3="","",'DADOS e Estimativa'!L3)</f>
      </c>
      <c r="M22" s="11">
        <f>IF('DADOS e Estimativa'!M3="","",'DADOS e Estimativa'!M3)</f>
      </c>
      <c r="N22" s="11">
        <f>IF('DADOS e Estimativa'!N3="","",'DADOS e Estimativa'!N3)</f>
      </c>
      <c r="O22" s="11">
        <f>IF('DADOS e Estimativa'!O3="","",'DADOS e Estimativa'!O3)</f>
      </c>
      <c r="P22" s="11">
        <f>IF('DADOS e Estimativa'!P3="","",'DADOS e Estimativa'!P3)</f>
      </c>
      <c r="Q22" s="11">
        <f>IF('DADOS e Estimativa'!Q3="","",'DADOS e Estimativa'!Q3)</f>
      </c>
      <c r="R22" s="11">
        <f>IF('DADOS e Estimativa'!R3="","",'DADOS e Estimativa'!R3)</f>
      </c>
      <c r="S22" s="11">
        <f>IF('DADOS e Estimativa'!S3="","",'DADOS e Estimativa'!S3)</f>
      </c>
      <c r="T22" s="11">
        <f>IF('DADOS e Estimativa'!T3="","",'DADOS e Estimativa'!T3)</f>
      </c>
      <c r="U22" s="11">
        <f>IF('DADOS e Estimativa'!U3="","",'DADOS e Estimativa'!U3)</f>
      </c>
      <c r="V22" s="11">
        <f>IF('DADOS e Estimativa'!V3="","",'DADOS e Estimativa'!V3)</f>
      </c>
      <c r="W22" s="11">
        <f>IF('DADOS e Estimativa'!W3="","",'DADOS e Estimativa'!W3)</f>
      </c>
      <c r="X22" s="77" t="s">
        <v>19</v>
      </c>
      <c r="Y22" s="77"/>
      <c r="Z22" s="77" t="s">
        <v>20</v>
      </c>
      <c r="AA22" s="77"/>
    </row>
    <row r="23" spans="1:27" ht="12.75">
      <c r="A23" s="20"/>
      <c r="B23" s="21"/>
      <c r="C23" s="22" t="s">
        <v>15</v>
      </c>
      <c r="D23" s="23" t="s">
        <v>16</v>
      </c>
      <c r="E23" s="21">
        <f>IF('DADOS e Estimativa'!E4="","",'DADOS e Estimativa'!E4)</f>
      </c>
      <c r="F23" s="21">
        <f>IF('DADOS e Estimativa'!F4="","",'DADOS e Estimativa'!F4)</f>
      </c>
      <c r="G23" s="21">
        <f>IF('DADOS e Estimativa'!G4="","",'DADOS e Estimativa'!G4)</f>
      </c>
      <c r="H23" s="21">
        <f>IF('DADOS e Estimativa'!H4="","",'DADOS e Estimativa'!H4)</f>
      </c>
      <c r="I23" s="21">
        <f>IF('DADOS e Estimativa'!I4="","",'DADOS e Estimativa'!I4)</f>
      </c>
      <c r="J23" s="21">
        <f>IF('DADOS e Estimativa'!J4="","",'DADOS e Estimativa'!J4)</f>
      </c>
      <c r="K23" s="21">
        <f>IF('DADOS e Estimativa'!K4="","",'DADOS e Estimativa'!K4)</f>
      </c>
      <c r="L23" s="21">
        <f>IF('DADOS e Estimativa'!L4="","",'DADOS e Estimativa'!L4)</f>
      </c>
      <c r="M23" s="21">
        <f>IF('DADOS e Estimativa'!M4="","",'DADOS e Estimativa'!M4)</f>
      </c>
      <c r="N23" s="21">
        <f>IF('DADOS e Estimativa'!N4="","",'DADOS e Estimativa'!N4)</f>
      </c>
      <c r="O23" s="21">
        <f>IF('DADOS e Estimativa'!O4="","",'DADOS e Estimativa'!O4)</f>
      </c>
      <c r="P23" s="21">
        <f>IF('DADOS e Estimativa'!P4="","",'DADOS e Estimativa'!P4)</f>
      </c>
      <c r="Q23" s="21">
        <f>IF('DADOS e Estimativa'!Q4="","",'DADOS e Estimativa'!Q4)</f>
      </c>
      <c r="R23" s="21">
        <f>IF('DADOS e Estimativa'!R4="","",'DADOS e Estimativa'!R4)</f>
      </c>
      <c r="S23" s="21">
        <f>IF('DADOS e Estimativa'!S4="","",'DADOS e Estimativa'!S4)</f>
      </c>
      <c r="T23" s="21">
        <f>IF('DADOS e Estimativa'!T4="","",'DADOS e Estimativa'!T4)</f>
      </c>
      <c r="U23" s="21">
        <f>IF('DADOS e Estimativa'!U4="","",'DADOS e Estimativa'!U4)</f>
      </c>
      <c r="V23" s="21">
        <f>IF('DADOS e Estimativa'!V4="","",'DADOS e Estimativa'!V4)</f>
      </c>
      <c r="W23" s="21">
        <f>IF('DADOS e Estimativa'!W4="","",'DADOS e Estimativa'!W4)</f>
      </c>
      <c r="X23" s="78"/>
      <c r="Y23" s="78"/>
      <c r="Z23" s="78"/>
      <c r="AA23" s="78"/>
    </row>
    <row r="24" spans="1:27" ht="36">
      <c r="A24" s="56">
        <f>IF('DADOS e Estimativa'!A5="","",'DADOS e Estimativa'!A5)</f>
        <v>1</v>
      </c>
      <c r="B24" s="57" t="str">
        <f>IF('DADOS e Estimativa'!B5="","",'DADOS e Estimativa'!B5)</f>
        <v>Serviços de limpeza em fossos utilizados para a captação de águas provenientes de limpeza e pluviais. Medidas: 2,40mx4,40mx2,80m profundidade</v>
      </c>
      <c r="C24" s="58">
        <f>IF('DADOS e Estimativa'!C5="","",'DADOS e Estimativa'!C5)</f>
        <v>1</v>
      </c>
      <c r="D24" s="59" t="str">
        <f>IF('DADOS e Estimativa'!D5="","",'DADOS e Estimativa'!D5)</f>
        <v>un.</v>
      </c>
      <c r="E24" s="60">
        <f>IF('DADOS e Estimativa'!E5&gt;0,IF(AND('DADOS e Estimativa'!$Z5&lt;='DADOS e Estimativa'!E5,'DADOS e Estimativa'!E5&lt;='DADOS e Estimativa'!$AA5),'DADOS e Estimativa'!E5,"excluído*"),"")</f>
        <v>177.96</v>
      </c>
      <c r="F24" s="61">
        <f>IF('DADOS e Estimativa'!F5&gt;0,IF(AND('DADOS e Estimativa'!$Z5&lt;='DADOS e Estimativa'!F5,'DADOS e Estimativa'!F5&lt;='DADOS e Estimativa'!$AA5),'DADOS e Estimativa'!F5,"excluído*"),"")</f>
        <v>200</v>
      </c>
      <c r="G24" s="60" t="str">
        <f>IF('DADOS e Estimativa'!G5&gt;0,IF(AND('DADOS e Estimativa'!$Z5&lt;='DADOS e Estimativa'!G5,'DADOS e Estimativa'!G5&lt;='DADOS e Estimativa'!$AA5),'DADOS e Estimativa'!G5,"excluído*"),"")</f>
        <v>excluído*</v>
      </c>
      <c r="H24" s="60">
        <f>IF('DADOS e Estimativa'!H5&gt;0,IF(AND('DADOS e Estimativa'!$Z5&lt;='DADOS e Estimativa'!H5,'DADOS e Estimativa'!H5&lt;='DADOS e Estimativa'!$AA5),'DADOS e Estimativa'!H5,"excluído*"),"")</f>
        <v>1057.33</v>
      </c>
      <c r="I24" s="60">
        <f>IF('DADOS e Estimativa'!I5&gt;0,IF(AND('DADOS e Estimativa'!$Z5&lt;='DADOS e Estimativa'!I5,'DADOS e Estimativa'!I5&lt;='DADOS e Estimativa'!$AA5),'DADOS e Estimativa'!I5,"excluído*"),"")</f>
      </c>
      <c r="J24" s="60">
        <f>IF('DADOS e Estimativa'!J5&gt;0,IF(AND('DADOS e Estimativa'!$Z5&lt;='DADOS e Estimativa'!J5,'DADOS e Estimativa'!J5&lt;='DADOS e Estimativa'!$AA5),'DADOS e Estimativa'!J5,"excluído*"),"")</f>
      </c>
      <c r="K24" s="60">
        <f>IF('DADOS e Estimativa'!K5&gt;0,IF(AND('DADOS e Estimativa'!$Z5&lt;='DADOS e Estimativa'!K5,'DADOS e Estimativa'!K5&lt;='DADOS e Estimativa'!$AA5),'DADOS e Estimativa'!K5,"excluído*"),"")</f>
      </c>
      <c r="L24" s="60">
        <f>IF('DADOS e Estimativa'!L5&gt;0,IF(AND('DADOS e Estimativa'!$Z5&lt;='DADOS e Estimativa'!L5,'DADOS e Estimativa'!L5&lt;='DADOS e Estimativa'!$AA5),'DADOS e Estimativa'!L5,"excluído*"),"")</f>
      </c>
      <c r="M24" s="60">
        <f>IF('DADOS e Estimativa'!M5&gt;0,IF(AND('DADOS e Estimativa'!$Z5&lt;='DADOS e Estimativa'!M5,'DADOS e Estimativa'!M5&lt;='DADOS e Estimativa'!$AA5),'DADOS e Estimativa'!M5,"excluído*"),"")</f>
      </c>
      <c r="N24" s="60">
        <f>IF('DADOS e Estimativa'!N5&gt;0,IF(AND('DADOS e Estimativa'!$Z5&lt;='DADOS e Estimativa'!N5,'DADOS e Estimativa'!N5&lt;='DADOS e Estimativa'!$AA5),'DADOS e Estimativa'!N5,"excluído*"),"")</f>
      </c>
      <c r="O24" s="60">
        <f>IF('DADOS e Estimativa'!O5&gt;0,IF(AND('DADOS e Estimativa'!$Z5&lt;='DADOS e Estimativa'!O5,'DADOS e Estimativa'!O5&lt;='DADOS e Estimativa'!$AA5),'DADOS e Estimativa'!O5,"excluído*"),"")</f>
      </c>
      <c r="P24" s="60">
        <f>IF('DADOS e Estimativa'!P5&gt;0,IF(AND('DADOS e Estimativa'!$Z5&lt;='DADOS e Estimativa'!P5,'DADOS e Estimativa'!P5&lt;='DADOS e Estimativa'!$AA5),'DADOS e Estimativa'!P5,"excluído*"),"")</f>
      </c>
      <c r="Q24" s="60">
        <f>IF('DADOS e Estimativa'!Q5&gt;0,IF(AND('DADOS e Estimativa'!$Z5&lt;='DADOS e Estimativa'!Q5,'DADOS e Estimativa'!Q5&lt;='DADOS e Estimativa'!$AA5),'DADOS e Estimativa'!Q5,"excluído*"),"")</f>
      </c>
      <c r="R24" s="60">
        <f>IF('DADOS e Estimativa'!R5&gt;0,IF(AND('DADOS e Estimativa'!$Z5&lt;='DADOS e Estimativa'!R5,'DADOS e Estimativa'!R5&lt;='DADOS e Estimativa'!$AA5),'DADOS e Estimativa'!R5,"excluído*"),"")</f>
      </c>
      <c r="S24" s="60">
        <f>IF('DADOS e Estimativa'!S5&gt;0,IF(AND('DADOS e Estimativa'!$Z5&lt;='DADOS e Estimativa'!S5,'DADOS e Estimativa'!S5&lt;='DADOS e Estimativa'!$AA5),'DADOS e Estimativa'!S5,"excluído*"),"")</f>
      </c>
      <c r="T24" s="60">
        <f>IF('DADOS e Estimativa'!T5&gt;0,IF(AND('DADOS e Estimativa'!$Z5&lt;='DADOS e Estimativa'!T5,'DADOS e Estimativa'!T5&lt;='DADOS e Estimativa'!$AA5),'DADOS e Estimativa'!T5,"excluído*"),"")</f>
      </c>
      <c r="U24" s="60">
        <f>IF('DADOS e Estimativa'!U5&gt;0,IF(AND('DADOS e Estimativa'!$Z5&lt;='DADOS e Estimativa'!U5,'DADOS e Estimativa'!U5&lt;='DADOS e Estimativa'!$AA5),'DADOS e Estimativa'!U5,"excluído*"),"")</f>
      </c>
      <c r="V24" s="60">
        <f>IF('DADOS e Estimativa'!V5&gt;0,IF(AND('DADOS e Estimativa'!$Z5&lt;='DADOS e Estimativa'!V5,'DADOS e Estimativa'!V5&lt;='DADOS e Estimativa'!$AA5),'DADOS e Estimativa'!V5,"excluído*"),"")</f>
      </c>
      <c r="W24" s="60">
        <f>IF('DADOS e Estimativa'!W5&gt;0,IF(AND('DADOS e Estimativa'!$Z5&lt;='DADOS e Estimativa'!W5,'DADOS e Estimativa'!W5&lt;='DADOS e Estimativa'!$AA5),'DADOS e Estimativa'!W5,"excluído*"),"")</f>
      </c>
      <c r="X24" s="79">
        <f aca="true" t="shared" si="4" ref="X24:X36">IF(SUM(E24:W24)&gt;0,ROUND(AVERAGE(E24:W24),2),"")</f>
        <v>478.43</v>
      </c>
      <c r="Y24" s="79"/>
      <c r="Z24" s="82">
        <f aca="true" t="shared" si="5" ref="Z24:Z30">IF(X24&lt;&gt;"",X24*C24,"")</f>
        <v>478.43</v>
      </c>
      <c r="AA24" s="82"/>
    </row>
    <row r="25" spans="1:27" ht="36">
      <c r="A25" s="50">
        <f>IF('DADOS e Estimativa'!A6="","",'DADOS e Estimativa'!A6)</f>
        <v>2</v>
      </c>
      <c r="B25" s="51" t="str">
        <f>IF('DADOS e Estimativa'!B6="","",'DADOS e Estimativa'!B6)</f>
        <v>Serviços de limpeza em fossos utilizados para a captação de águas provenientes de limpeza e pluviais. Medidas: 0,60mx0,40mx 0,50m profundidade</v>
      </c>
      <c r="C25" s="52">
        <f>IF('DADOS e Estimativa'!C6="","",'DADOS e Estimativa'!C6)</f>
        <v>14</v>
      </c>
      <c r="D25" s="53" t="str">
        <f>IF('DADOS e Estimativa'!D6="","",'DADOS e Estimativa'!D6)</f>
        <v>un.</v>
      </c>
      <c r="E25" s="54">
        <f>IF('DADOS e Estimativa'!E6&gt;0,IF(AND('DADOS e Estimativa'!$Z6&lt;='DADOS e Estimativa'!E6,'DADOS e Estimativa'!E6&lt;='DADOS e Estimativa'!$AA6),'DADOS e Estimativa'!E6,"excluído*"),"")</f>
        <v>177.96</v>
      </c>
      <c r="F25" s="55">
        <f>IF('DADOS e Estimativa'!F6&gt;0,IF(AND('DADOS e Estimativa'!$Z6&lt;='DADOS e Estimativa'!F6,'DADOS e Estimativa'!F6&lt;='DADOS e Estimativa'!$AA6),'DADOS e Estimativa'!F6,"excluído*"),"")</f>
        <v>140</v>
      </c>
      <c r="G25" s="54">
        <f>IF('DADOS e Estimativa'!G6&gt;0,IF(AND('DADOS e Estimativa'!$Z6&lt;='DADOS e Estimativa'!G6,'DADOS e Estimativa'!G6&lt;='DADOS e Estimativa'!$AA6),'DADOS e Estimativa'!G6,"excluído*"),"")</f>
        <v>280</v>
      </c>
      <c r="H25" s="54" t="str">
        <f>IF('DADOS e Estimativa'!H6&gt;0,IF(AND('DADOS e Estimativa'!$Z6&lt;='DADOS e Estimativa'!H6,'DADOS e Estimativa'!H6&lt;='DADOS e Estimativa'!$AA6),'DADOS e Estimativa'!H6,"excluído*"),"")</f>
        <v>excluído*</v>
      </c>
      <c r="I25" s="54">
        <f>IF('DADOS e Estimativa'!I6&gt;0,IF(AND('DADOS e Estimativa'!$Z6&lt;='DADOS e Estimativa'!I6,'DADOS e Estimativa'!I6&lt;='DADOS e Estimativa'!$AA6),'DADOS e Estimativa'!I6,"excluído*"),"")</f>
      </c>
      <c r="J25" s="54">
        <f>IF('DADOS e Estimativa'!J6&gt;0,IF(AND('DADOS e Estimativa'!$Z6&lt;='DADOS e Estimativa'!J6,'DADOS e Estimativa'!J6&lt;='DADOS e Estimativa'!$AA6),'DADOS e Estimativa'!J6,"excluído*"),"")</f>
      </c>
      <c r="K25" s="54">
        <f>IF('DADOS e Estimativa'!K6&gt;0,IF(AND('DADOS e Estimativa'!$Z6&lt;='DADOS e Estimativa'!K6,'DADOS e Estimativa'!K6&lt;='DADOS e Estimativa'!$AA6),'DADOS e Estimativa'!K6,"excluído*"),"")</f>
      </c>
      <c r="L25" s="54">
        <f>IF('DADOS e Estimativa'!L6&gt;0,IF(AND('DADOS e Estimativa'!$Z6&lt;='DADOS e Estimativa'!L6,'DADOS e Estimativa'!L6&lt;='DADOS e Estimativa'!$AA6),'DADOS e Estimativa'!L6,"excluído*"),"")</f>
      </c>
      <c r="M25" s="54">
        <f>IF('DADOS e Estimativa'!M6&gt;0,IF(AND('DADOS e Estimativa'!$Z6&lt;='DADOS e Estimativa'!M6,'DADOS e Estimativa'!M6&lt;='DADOS e Estimativa'!$AA6),'DADOS e Estimativa'!M6,"excluído*"),"")</f>
      </c>
      <c r="N25" s="54">
        <f>IF('DADOS e Estimativa'!N6&gt;0,IF(AND('DADOS e Estimativa'!$Z6&lt;='DADOS e Estimativa'!N6,'DADOS e Estimativa'!N6&lt;='DADOS e Estimativa'!$AA6),'DADOS e Estimativa'!N6,"excluído*"),"")</f>
      </c>
      <c r="O25" s="54">
        <f>IF('DADOS e Estimativa'!O6&gt;0,IF(AND('DADOS e Estimativa'!$Z6&lt;='DADOS e Estimativa'!O6,'DADOS e Estimativa'!O6&lt;='DADOS e Estimativa'!$AA6),'DADOS e Estimativa'!O6,"excluído*"),"")</f>
      </c>
      <c r="P25" s="54">
        <f>IF('DADOS e Estimativa'!P6&gt;0,IF(AND('DADOS e Estimativa'!$Z6&lt;='DADOS e Estimativa'!P6,'DADOS e Estimativa'!P6&lt;='DADOS e Estimativa'!$AA6),'DADOS e Estimativa'!P6,"excluído*"),"")</f>
      </c>
      <c r="Q25" s="54">
        <f>IF('DADOS e Estimativa'!Q6&gt;0,IF(AND('DADOS e Estimativa'!$Z6&lt;='DADOS e Estimativa'!Q6,'DADOS e Estimativa'!Q6&lt;='DADOS e Estimativa'!$AA6),'DADOS e Estimativa'!Q6,"excluído*"),"")</f>
      </c>
      <c r="R25" s="54">
        <f>IF('DADOS e Estimativa'!R6&gt;0,IF(AND('DADOS e Estimativa'!$Z6&lt;='DADOS e Estimativa'!R6,'DADOS e Estimativa'!R6&lt;='DADOS e Estimativa'!$AA6),'DADOS e Estimativa'!R6,"excluído*"),"")</f>
      </c>
      <c r="S25" s="54">
        <f>IF('DADOS e Estimativa'!S6&gt;0,IF(AND('DADOS e Estimativa'!$Z6&lt;='DADOS e Estimativa'!S6,'DADOS e Estimativa'!S6&lt;='DADOS e Estimativa'!$AA6),'DADOS e Estimativa'!S6,"excluído*"),"")</f>
      </c>
      <c r="T25" s="54">
        <f>IF('DADOS e Estimativa'!T6&gt;0,IF(AND('DADOS e Estimativa'!$Z6&lt;='DADOS e Estimativa'!T6,'DADOS e Estimativa'!T6&lt;='DADOS e Estimativa'!$AA6),'DADOS e Estimativa'!T6,"excluído*"),"")</f>
      </c>
      <c r="U25" s="54">
        <f>IF('DADOS e Estimativa'!U6&gt;0,IF(AND('DADOS e Estimativa'!$Z6&lt;='DADOS e Estimativa'!U6,'DADOS e Estimativa'!U6&lt;='DADOS e Estimativa'!$AA6),'DADOS e Estimativa'!U6,"excluído*"),"")</f>
      </c>
      <c r="V25" s="54">
        <f>IF('DADOS e Estimativa'!V6&gt;0,IF(AND('DADOS e Estimativa'!$Z6&lt;='DADOS e Estimativa'!V6,'DADOS e Estimativa'!V6&lt;='DADOS e Estimativa'!$AA6),'DADOS e Estimativa'!V6,"excluído*"),"")</f>
      </c>
      <c r="W25" s="54">
        <f>IF('DADOS e Estimativa'!W6&gt;0,IF(AND('DADOS e Estimativa'!$Z6&lt;='DADOS e Estimativa'!W6,'DADOS e Estimativa'!W6&lt;='DADOS e Estimativa'!$AA6),'DADOS e Estimativa'!W6,"excluído*"),"")</f>
      </c>
      <c r="X25" s="80">
        <f t="shared" si="4"/>
        <v>199.32</v>
      </c>
      <c r="Y25" s="80"/>
      <c r="Z25" s="81">
        <f t="shared" si="5"/>
        <v>2790.48</v>
      </c>
      <c r="AA25" s="81"/>
    </row>
    <row r="26" spans="1:27" ht="19.5" customHeight="1" hidden="1">
      <c r="A26" s="50"/>
      <c r="B26" s="51"/>
      <c r="C26" s="52"/>
      <c r="D26" s="53"/>
      <c r="E26" s="54"/>
      <c r="F26" s="55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74"/>
      <c r="Y26" s="75"/>
      <c r="Z26" s="84">
        <f>SUM(Z24:AA25)</f>
        <v>3268.91</v>
      </c>
      <c r="AA26" s="85"/>
    </row>
    <row r="27" spans="1:27" ht="36">
      <c r="A27" s="56">
        <f>IF('DADOS e Estimativa'!A8="","",'DADOS e Estimativa'!A8)</f>
        <v>3</v>
      </c>
      <c r="B27" s="57" t="str">
        <f>IF('DADOS e Estimativa'!B8="","",'DADOS e Estimativa'!B8)</f>
        <v>Serviços de limpeza em fossos utilizados para a captação de águas provenientes de limpeza e pluviais. Medidas: 0,70mx0,70mx1,20m profundidade</v>
      </c>
      <c r="C27" s="58">
        <f>IF('DADOS e Estimativa'!C8="","",'DADOS e Estimativa'!C8)</f>
        <v>5</v>
      </c>
      <c r="D27" s="59" t="str">
        <f>IF('DADOS e Estimativa'!D8="","",'DADOS e Estimativa'!D8)</f>
        <v>un.</v>
      </c>
      <c r="E27" s="60">
        <f>IF('DADOS e Estimativa'!E8&gt;0,IF(AND('DADOS e Estimativa'!$Z8&lt;='DADOS e Estimativa'!E8,'DADOS e Estimativa'!E8&lt;='DADOS e Estimativa'!$AA8),'DADOS e Estimativa'!E8,"excluído*"),"")</f>
        <v>177.96</v>
      </c>
      <c r="F27" s="61">
        <f>IF('DADOS e Estimativa'!F8&gt;0,IF(AND('DADOS e Estimativa'!$Z8&lt;='DADOS e Estimativa'!F8,'DADOS e Estimativa'!F8&lt;='DADOS e Estimativa'!$AA8),'DADOS e Estimativa'!F8,"excluído*"),"")</f>
        <v>140</v>
      </c>
      <c r="G27" s="60">
        <f>IF('DADOS e Estimativa'!G8&gt;0,IF(AND('DADOS e Estimativa'!$Z8&lt;='DADOS e Estimativa'!G8,'DADOS e Estimativa'!G8&lt;='DADOS e Estimativa'!$AA8),'DADOS e Estimativa'!G8,"excluído*"),"")</f>
        <v>320</v>
      </c>
      <c r="H27" s="60" t="str">
        <f>IF('DADOS e Estimativa'!H8&gt;0,IF(AND('DADOS e Estimativa'!$Z8&lt;='DADOS e Estimativa'!H8,'DADOS e Estimativa'!H8&lt;='DADOS e Estimativa'!$AA8),'DADOS e Estimativa'!H8,"excluído*"),"")</f>
        <v>excluído*</v>
      </c>
      <c r="I27" s="60">
        <f>IF('DADOS e Estimativa'!I8&gt;0,IF(AND('DADOS e Estimativa'!$Z8&lt;='DADOS e Estimativa'!I8,'DADOS e Estimativa'!I8&lt;='DADOS e Estimativa'!$AA8),'DADOS e Estimativa'!I8,"excluído*"),"")</f>
      </c>
      <c r="J27" s="60">
        <f>IF('DADOS e Estimativa'!J8&gt;0,IF(AND('DADOS e Estimativa'!$Z8&lt;='DADOS e Estimativa'!J8,'DADOS e Estimativa'!J8&lt;='DADOS e Estimativa'!$AA8),'DADOS e Estimativa'!J8,"excluído*"),"")</f>
      </c>
      <c r="K27" s="60">
        <f>IF('DADOS e Estimativa'!K8&gt;0,IF(AND('DADOS e Estimativa'!$Z8&lt;='DADOS e Estimativa'!K8,'DADOS e Estimativa'!K8&lt;='DADOS e Estimativa'!$AA8),'DADOS e Estimativa'!K8,"excluído*"),"")</f>
      </c>
      <c r="L27" s="60">
        <f>IF('DADOS e Estimativa'!L8&gt;0,IF(AND('DADOS e Estimativa'!$Z8&lt;='DADOS e Estimativa'!L8,'DADOS e Estimativa'!L8&lt;='DADOS e Estimativa'!$AA8),'DADOS e Estimativa'!L8,"excluído*"),"")</f>
      </c>
      <c r="M27" s="60">
        <f>IF('DADOS e Estimativa'!M8&gt;0,IF(AND('DADOS e Estimativa'!$Z8&lt;='DADOS e Estimativa'!M8,'DADOS e Estimativa'!M8&lt;='DADOS e Estimativa'!$AA8),'DADOS e Estimativa'!M8,"excluído*"),"")</f>
      </c>
      <c r="N27" s="60">
        <f>IF('DADOS e Estimativa'!N8&gt;0,IF(AND('DADOS e Estimativa'!$Z8&lt;='DADOS e Estimativa'!N8,'DADOS e Estimativa'!N8&lt;='DADOS e Estimativa'!$AA8),'DADOS e Estimativa'!N8,"excluído*"),"")</f>
      </c>
      <c r="O27" s="60">
        <f>IF('DADOS e Estimativa'!O8&gt;0,IF(AND('DADOS e Estimativa'!$Z8&lt;='DADOS e Estimativa'!O8,'DADOS e Estimativa'!O8&lt;='DADOS e Estimativa'!$AA8),'DADOS e Estimativa'!O8,"excluído*"),"")</f>
      </c>
      <c r="P27" s="60">
        <f>IF('DADOS e Estimativa'!P8&gt;0,IF(AND('DADOS e Estimativa'!$Z8&lt;='DADOS e Estimativa'!P8,'DADOS e Estimativa'!P8&lt;='DADOS e Estimativa'!$AA8),'DADOS e Estimativa'!P8,"excluído*"),"")</f>
      </c>
      <c r="Q27" s="60">
        <f>IF('DADOS e Estimativa'!Q8&gt;0,IF(AND('DADOS e Estimativa'!$Z8&lt;='DADOS e Estimativa'!Q8,'DADOS e Estimativa'!Q8&lt;='DADOS e Estimativa'!$AA8),'DADOS e Estimativa'!Q8,"excluído*"),"")</f>
      </c>
      <c r="R27" s="60">
        <f>IF('DADOS e Estimativa'!R8&gt;0,IF(AND('DADOS e Estimativa'!$Z8&lt;='DADOS e Estimativa'!R8,'DADOS e Estimativa'!R8&lt;='DADOS e Estimativa'!$AA8),'DADOS e Estimativa'!R8,"excluído*"),"")</f>
      </c>
      <c r="S27" s="60">
        <f>IF('DADOS e Estimativa'!S8&gt;0,IF(AND('DADOS e Estimativa'!$Z8&lt;='DADOS e Estimativa'!S8,'DADOS e Estimativa'!S8&lt;='DADOS e Estimativa'!$AA8),'DADOS e Estimativa'!S8,"excluído*"),"")</f>
      </c>
      <c r="T27" s="60">
        <f>IF('DADOS e Estimativa'!T8&gt;0,IF(AND('DADOS e Estimativa'!$Z8&lt;='DADOS e Estimativa'!T8,'DADOS e Estimativa'!T8&lt;='DADOS e Estimativa'!$AA8),'DADOS e Estimativa'!T8,"excluído*"),"")</f>
      </c>
      <c r="U27" s="60">
        <f>IF('DADOS e Estimativa'!U8&gt;0,IF(AND('DADOS e Estimativa'!$Z8&lt;='DADOS e Estimativa'!U8,'DADOS e Estimativa'!U8&lt;='DADOS e Estimativa'!$AA8),'DADOS e Estimativa'!U8,"excluído*"),"")</f>
      </c>
      <c r="V27" s="60">
        <f>IF('DADOS e Estimativa'!V8&gt;0,IF(AND('DADOS e Estimativa'!$Z8&lt;='DADOS e Estimativa'!V8,'DADOS e Estimativa'!V8&lt;='DADOS e Estimativa'!$AA8),'DADOS e Estimativa'!V8,"excluído*"),"")</f>
      </c>
      <c r="W27" s="60">
        <f>IF('DADOS e Estimativa'!W8&gt;0,IF(AND('DADOS e Estimativa'!$Z8&lt;='DADOS e Estimativa'!W8,'DADOS e Estimativa'!W8&lt;='DADOS e Estimativa'!$AA8),'DADOS e Estimativa'!W8,"excluído*"),"")</f>
      </c>
      <c r="X27" s="79">
        <f t="shared" si="4"/>
        <v>212.65</v>
      </c>
      <c r="Y27" s="79"/>
      <c r="Z27" s="82">
        <f t="shared" si="5"/>
        <v>1063.25</v>
      </c>
      <c r="AA27" s="82"/>
    </row>
    <row r="28" spans="1:27" ht="36">
      <c r="A28" s="50">
        <f>IF('DADOS e Estimativa'!A9="","",'DADOS e Estimativa'!A9)</f>
        <v>4</v>
      </c>
      <c r="B28" s="51" t="str">
        <f>IF('DADOS e Estimativa'!B9="","",'DADOS e Estimativa'!B9)</f>
        <v>Serviços de limpeza em fossos utilizados para a captação de águas provenientes de limpeza e pluviais. Medidas: 1,10mx1,10mx1,20m profundidade</v>
      </c>
      <c r="C28" s="52">
        <f>IF('DADOS e Estimativa'!C9="","",'DADOS e Estimativa'!C9)</f>
        <v>1</v>
      </c>
      <c r="D28" s="53" t="str">
        <f>IF('DADOS e Estimativa'!D9="","",'DADOS e Estimativa'!D9)</f>
        <v>un.</v>
      </c>
      <c r="E28" s="54">
        <f>IF('DADOS e Estimativa'!E9&gt;0,IF(AND('DADOS e Estimativa'!$Z9&lt;='DADOS e Estimativa'!E9,'DADOS e Estimativa'!E9&lt;='DADOS e Estimativa'!$AA9),'DADOS e Estimativa'!E9,"excluído*"),"")</f>
        <v>177.96</v>
      </c>
      <c r="F28" s="55">
        <f>IF('DADOS e Estimativa'!F9&gt;0,IF(AND('DADOS e Estimativa'!$Z9&lt;='DADOS e Estimativa'!F9,'DADOS e Estimativa'!F9&lt;='DADOS e Estimativa'!$AA9),'DADOS e Estimativa'!F9,"excluído*"),"")</f>
        <v>200</v>
      </c>
      <c r="G28" s="54">
        <f>IF('DADOS e Estimativa'!G9&gt;0,IF(AND('DADOS e Estimativa'!$Z9&lt;='DADOS e Estimativa'!G9,'DADOS e Estimativa'!G9&lt;='DADOS e Estimativa'!$AA9),'DADOS e Estimativa'!G9,"excluído*"),"")</f>
        <v>350</v>
      </c>
      <c r="H28" s="54" t="str">
        <f>IF('DADOS e Estimativa'!H9&gt;0,IF(AND('DADOS e Estimativa'!$Z9&lt;='DADOS e Estimativa'!H9,'DADOS e Estimativa'!H9&lt;='DADOS e Estimativa'!$AA9),'DADOS e Estimativa'!H9,"excluído*"),"")</f>
        <v>excluído*</v>
      </c>
      <c r="I28" s="54">
        <f>IF('DADOS e Estimativa'!I9&gt;0,IF(AND('DADOS e Estimativa'!$Z9&lt;='DADOS e Estimativa'!I9,'DADOS e Estimativa'!I9&lt;='DADOS e Estimativa'!$AA9),'DADOS e Estimativa'!I9,"excluído*"),"")</f>
      </c>
      <c r="J28" s="54">
        <f>IF('DADOS e Estimativa'!J9&gt;0,IF(AND('DADOS e Estimativa'!$Z9&lt;='DADOS e Estimativa'!J9,'DADOS e Estimativa'!J9&lt;='DADOS e Estimativa'!$AA9),'DADOS e Estimativa'!J9,"excluído*"),"")</f>
      </c>
      <c r="K28" s="54">
        <f>IF('DADOS e Estimativa'!K9&gt;0,IF(AND('DADOS e Estimativa'!$Z9&lt;='DADOS e Estimativa'!K9,'DADOS e Estimativa'!K9&lt;='DADOS e Estimativa'!$AA9),'DADOS e Estimativa'!K9,"excluído*"),"")</f>
      </c>
      <c r="L28" s="54">
        <f>IF('DADOS e Estimativa'!L9&gt;0,IF(AND('DADOS e Estimativa'!$Z9&lt;='DADOS e Estimativa'!L9,'DADOS e Estimativa'!L9&lt;='DADOS e Estimativa'!$AA9),'DADOS e Estimativa'!L9,"excluído*"),"")</f>
      </c>
      <c r="M28" s="54">
        <f>IF('DADOS e Estimativa'!M9&gt;0,IF(AND('DADOS e Estimativa'!$Z9&lt;='DADOS e Estimativa'!M9,'DADOS e Estimativa'!M9&lt;='DADOS e Estimativa'!$AA9),'DADOS e Estimativa'!M9,"excluído*"),"")</f>
      </c>
      <c r="N28" s="54">
        <f>IF('DADOS e Estimativa'!N9&gt;0,IF(AND('DADOS e Estimativa'!$Z9&lt;='DADOS e Estimativa'!N9,'DADOS e Estimativa'!N9&lt;='DADOS e Estimativa'!$AA9),'DADOS e Estimativa'!N9,"excluído*"),"")</f>
      </c>
      <c r="O28" s="54">
        <f>IF('DADOS e Estimativa'!O9&gt;0,IF(AND('DADOS e Estimativa'!$Z9&lt;='DADOS e Estimativa'!O9,'DADOS e Estimativa'!O9&lt;='DADOS e Estimativa'!$AA9),'DADOS e Estimativa'!O9,"excluído*"),"")</f>
      </c>
      <c r="P28" s="54">
        <f>IF('DADOS e Estimativa'!P9&gt;0,IF(AND('DADOS e Estimativa'!$Z9&lt;='DADOS e Estimativa'!P9,'DADOS e Estimativa'!P9&lt;='DADOS e Estimativa'!$AA9),'DADOS e Estimativa'!P9,"excluído*"),"")</f>
      </c>
      <c r="Q28" s="54">
        <f>IF('DADOS e Estimativa'!Q9&gt;0,IF(AND('DADOS e Estimativa'!$Z9&lt;='DADOS e Estimativa'!Q9,'DADOS e Estimativa'!Q9&lt;='DADOS e Estimativa'!$AA9),'DADOS e Estimativa'!Q9,"excluído*"),"")</f>
      </c>
      <c r="R28" s="54">
        <f>IF('DADOS e Estimativa'!R9&gt;0,IF(AND('DADOS e Estimativa'!$Z9&lt;='DADOS e Estimativa'!R9,'DADOS e Estimativa'!R9&lt;='DADOS e Estimativa'!$AA9),'DADOS e Estimativa'!R9,"excluído*"),"")</f>
      </c>
      <c r="S28" s="54">
        <f>IF('DADOS e Estimativa'!S9&gt;0,IF(AND('DADOS e Estimativa'!$Z9&lt;='DADOS e Estimativa'!S9,'DADOS e Estimativa'!S9&lt;='DADOS e Estimativa'!$AA9),'DADOS e Estimativa'!S9,"excluído*"),"")</f>
      </c>
      <c r="T28" s="54">
        <f>IF('DADOS e Estimativa'!T9&gt;0,IF(AND('DADOS e Estimativa'!$Z9&lt;='DADOS e Estimativa'!T9,'DADOS e Estimativa'!T9&lt;='DADOS e Estimativa'!$AA9),'DADOS e Estimativa'!T9,"excluído*"),"")</f>
      </c>
      <c r="U28" s="54">
        <f>IF('DADOS e Estimativa'!U9&gt;0,IF(AND('DADOS e Estimativa'!$Z9&lt;='DADOS e Estimativa'!U9,'DADOS e Estimativa'!U9&lt;='DADOS e Estimativa'!$AA9),'DADOS e Estimativa'!U9,"excluído*"),"")</f>
      </c>
      <c r="V28" s="54">
        <f>IF('DADOS e Estimativa'!V9&gt;0,IF(AND('DADOS e Estimativa'!$Z9&lt;='DADOS e Estimativa'!V9,'DADOS e Estimativa'!V9&lt;='DADOS e Estimativa'!$AA9),'DADOS e Estimativa'!V9,"excluído*"),"")</f>
      </c>
      <c r="W28" s="54">
        <f>IF('DADOS e Estimativa'!W9&gt;0,IF(AND('DADOS e Estimativa'!$Z9&lt;='DADOS e Estimativa'!W9,'DADOS e Estimativa'!W9&lt;='DADOS e Estimativa'!$AA9),'DADOS e Estimativa'!W9,"excluído*"),"")</f>
      </c>
      <c r="X28" s="80">
        <f t="shared" si="4"/>
        <v>242.65</v>
      </c>
      <c r="Y28" s="80"/>
      <c r="Z28" s="81">
        <f t="shared" si="5"/>
        <v>242.65</v>
      </c>
      <c r="AA28" s="81"/>
    </row>
    <row r="29" spans="1:27" ht="36">
      <c r="A29" s="56">
        <f>IF('DADOS e Estimativa'!A10="","",'DADOS e Estimativa'!A10)</f>
        <v>5</v>
      </c>
      <c r="B29" s="57" t="str">
        <f>IF('DADOS e Estimativa'!B10="","",'DADOS e Estimativa'!B10)</f>
        <v>Serviços de limpeza em fossos utilizados para a captação de águas provenientes de limpeza e pluviais. Medidas: 0,15mx1,20mx0,30m profundidade</v>
      </c>
      <c r="C29" s="58">
        <f>IF('DADOS e Estimativa'!C10="","",'DADOS e Estimativa'!C10)</f>
        <v>1</v>
      </c>
      <c r="D29" s="59" t="str">
        <f>IF('DADOS e Estimativa'!D10="","",'DADOS e Estimativa'!D10)</f>
        <v>un.</v>
      </c>
      <c r="E29" s="60">
        <f>IF('DADOS e Estimativa'!E10&gt;0,IF(AND('DADOS e Estimativa'!$Z10&lt;='DADOS e Estimativa'!E10,'DADOS e Estimativa'!E10&lt;='DADOS e Estimativa'!$AA10),'DADOS e Estimativa'!E10,"excluído*"),"")</f>
        <v>177.96</v>
      </c>
      <c r="F29" s="61">
        <f>IF('DADOS e Estimativa'!F10&gt;0,IF(AND('DADOS e Estimativa'!$Z10&lt;='DADOS e Estimativa'!F10,'DADOS e Estimativa'!F10&lt;='DADOS e Estimativa'!$AA10),'DADOS e Estimativa'!F10,"excluído*"),"")</f>
        <v>140</v>
      </c>
      <c r="G29" s="60">
        <f>IF('DADOS e Estimativa'!G10&gt;0,IF(AND('DADOS e Estimativa'!$Z10&lt;='DADOS e Estimativa'!G10,'DADOS e Estimativa'!G10&lt;='DADOS e Estimativa'!$AA10),'DADOS e Estimativa'!G10,"excluído*"),"")</f>
        <v>280</v>
      </c>
      <c r="H29" s="60" t="str">
        <f>IF('DADOS e Estimativa'!H10&gt;0,IF(AND('DADOS e Estimativa'!$Z10&lt;='DADOS e Estimativa'!H10,'DADOS e Estimativa'!H10&lt;='DADOS e Estimativa'!$AA10),'DADOS e Estimativa'!H10,"excluído*"),"")</f>
        <v>excluído*</v>
      </c>
      <c r="I29" s="60">
        <f>IF('DADOS e Estimativa'!I10&gt;0,IF(AND('DADOS e Estimativa'!$Z10&lt;='DADOS e Estimativa'!I10,'DADOS e Estimativa'!I10&lt;='DADOS e Estimativa'!$AA10),'DADOS e Estimativa'!I10,"excluído*"),"")</f>
      </c>
      <c r="J29" s="60">
        <f>IF('DADOS e Estimativa'!J10&gt;0,IF(AND('DADOS e Estimativa'!$Z10&lt;='DADOS e Estimativa'!J10,'DADOS e Estimativa'!J10&lt;='DADOS e Estimativa'!$AA10),'DADOS e Estimativa'!J10,"excluído*"),"")</f>
      </c>
      <c r="K29" s="60">
        <f>IF('DADOS e Estimativa'!K10&gt;0,IF(AND('DADOS e Estimativa'!$Z10&lt;='DADOS e Estimativa'!K10,'DADOS e Estimativa'!K10&lt;='DADOS e Estimativa'!$AA10),'DADOS e Estimativa'!K10,"excluído*"),"")</f>
      </c>
      <c r="L29" s="60">
        <f>IF('DADOS e Estimativa'!L10&gt;0,IF(AND('DADOS e Estimativa'!$Z10&lt;='DADOS e Estimativa'!L10,'DADOS e Estimativa'!L10&lt;='DADOS e Estimativa'!$AA10),'DADOS e Estimativa'!L10,"excluído*"),"")</f>
      </c>
      <c r="M29" s="60">
        <f>IF('DADOS e Estimativa'!M10&gt;0,IF(AND('DADOS e Estimativa'!$Z10&lt;='DADOS e Estimativa'!M10,'DADOS e Estimativa'!M10&lt;='DADOS e Estimativa'!$AA10),'DADOS e Estimativa'!M10,"excluído*"),"")</f>
      </c>
      <c r="N29" s="60">
        <f>IF('DADOS e Estimativa'!N10&gt;0,IF(AND('DADOS e Estimativa'!$Z10&lt;='DADOS e Estimativa'!N10,'DADOS e Estimativa'!N10&lt;='DADOS e Estimativa'!$AA10),'DADOS e Estimativa'!N10,"excluído*"),"")</f>
      </c>
      <c r="O29" s="60">
        <f>IF('DADOS e Estimativa'!O10&gt;0,IF(AND('DADOS e Estimativa'!$Z10&lt;='DADOS e Estimativa'!O10,'DADOS e Estimativa'!O10&lt;='DADOS e Estimativa'!$AA10),'DADOS e Estimativa'!O10,"excluído*"),"")</f>
      </c>
      <c r="P29" s="60">
        <f>IF('DADOS e Estimativa'!P10&gt;0,IF(AND('DADOS e Estimativa'!$Z10&lt;='DADOS e Estimativa'!P10,'DADOS e Estimativa'!P10&lt;='DADOS e Estimativa'!$AA10),'DADOS e Estimativa'!P10,"excluído*"),"")</f>
      </c>
      <c r="Q29" s="60">
        <f>IF('DADOS e Estimativa'!Q10&gt;0,IF(AND('DADOS e Estimativa'!$Z10&lt;='DADOS e Estimativa'!Q10,'DADOS e Estimativa'!Q10&lt;='DADOS e Estimativa'!$AA10),'DADOS e Estimativa'!Q10,"excluído*"),"")</f>
      </c>
      <c r="R29" s="60">
        <f>IF('DADOS e Estimativa'!R10&gt;0,IF(AND('DADOS e Estimativa'!$Z10&lt;='DADOS e Estimativa'!R10,'DADOS e Estimativa'!R10&lt;='DADOS e Estimativa'!$AA10),'DADOS e Estimativa'!R10,"excluído*"),"")</f>
      </c>
      <c r="S29" s="60">
        <f>IF('DADOS e Estimativa'!S10&gt;0,IF(AND('DADOS e Estimativa'!$Z10&lt;='DADOS e Estimativa'!S10,'DADOS e Estimativa'!S10&lt;='DADOS e Estimativa'!$AA10),'DADOS e Estimativa'!S10,"excluído*"),"")</f>
      </c>
      <c r="T29" s="60">
        <f>IF('DADOS e Estimativa'!T10&gt;0,IF(AND('DADOS e Estimativa'!$Z10&lt;='DADOS e Estimativa'!T10,'DADOS e Estimativa'!T10&lt;='DADOS e Estimativa'!$AA10),'DADOS e Estimativa'!T10,"excluído*"),"")</f>
      </c>
      <c r="U29" s="60">
        <f>IF('DADOS e Estimativa'!U10&gt;0,IF(AND('DADOS e Estimativa'!$Z10&lt;='DADOS e Estimativa'!U10,'DADOS e Estimativa'!U10&lt;='DADOS e Estimativa'!$AA10),'DADOS e Estimativa'!U10,"excluído*"),"")</f>
      </c>
      <c r="V29" s="60">
        <f>IF('DADOS e Estimativa'!V10&gt;0,IF(AND('DADOS e Estimativa'!$Z10&lt;='DADOS e Estimativa'!V10,'DADOS e Estimativa'!V10&lt;='DADOS e Estimativa'!$AA10),'DADOS e Estimativa'!V10,"excluído*"),"")</f>
      </c>
      <c r="W29" s="60">
        <f>IF('DADOS e Estimativa'!W10&gt;0,IF(AND('DADOS e Estimativa'!$Z10&lt;='DADOS e Estimativa'!W10,'DADOS e Estimativa'!W10&lt;='DADOS e Estimativa'!$AA10),'DADOS e Estimativa'!W10,"excluído*"),"")</f>
      </c>
      <c r="X29" s="79">
        <f t="shared" si="4"/>
        <v>199.32</v>
      </c>
      <c r="Y29" s="79"/>
      <c r="Z29" s="82">
        <f t="shared" si="5"/>
        <v>199.32</v>
      </c>
      <c r="AA29" s="82"/>
    </row>
    <row r="30" spans="1:27" ht="36">
      <c r="A30" s="50">
        <f>IF('DADOS e Estimativa'!A11="","",'DADOS e Estimativa'!A11)</f>
        <v>6</v>
      </c>
      <c r="B30" s="51" t="str">
        <f>IF('DADOS e Estimativa'!B11="","",'DADOS e Estimativa'!B11)</f>
        <v>Serviços de limpeza em fossos utilizados para a captação de águas provenientes de limpeza e pluviais. Medidas: 0,20mx0,70mx0,30m profundidade</v>
      </c>
      <c r="C30" s="52">
        <f>IF('DADOS e Estimativa'!C11="","",'DADOS e Estimativa'!C11)</f>
        <v>1</v>
      </c>
      <c r="D30" s="53" t="str">
        <f>IF('DADOS e Estimativa'!D11="","",'DADOS e Estimativa'!D11)</f>
        <v>un.</v>
      </c>
      <c r="E30" s="54">
        <f>IF('DADOS e Estimativa'!E11&gt;0,IF(AND('DADOS e Estimativa'!$Z11&lt;='DADOS e Estimativa'!E11,'DADOS e Estimativa'!E11&lt;='DADOS e Estimativa'!$AA11),'DADOS e Estimativa'!E11,"excluído*"),"")</f>
        <v>177.96</v>
      </c>
      <c r="F30" s="55">
        <f>IF('DADOS e Estimativa'!F11&gt;0,IF(AND('DADOS e Estimativa'!$Z11&lt;='DADOS e Estimativa'!F11,'DADOS e Estimativa'!F11&lt;='DADOS e Estimativa'!$AA11),'DADOS e Estimativa'!F11,"excluído*"),"")</f>
        <v>140</v>
      </c>
      <c r="G30" s="54">
        <f>IF('DADOS e Estimativa'!G11&gt;0,IF(AND('DADOS e Estimativa'!$Z11&lt;='DADOS e Estimativa'!G11,'DADOS e Estimativa'!G11&lt;='DADOS e Estimativa'!$AA11),'DADOS e Estimativa'!G11,"excluído*"),"")</f>
        <v>280</v>
      </c>
      <c r="H30" s="54" t="str">
        <f>IF('DADOS e Estimativa'!H11&gt;0,IF(AND('DADOS e Estimativa'!$Z11&lt;='DADOS e Estimativa'!H11,'DADOS e Estimativa'!H11&lt;='DADOS e Estimativa'!$AA11),'DADOS e Estimativa'!H11,"excluído*"),"")</f>
        <v>excluído*</v>
      </c>
      <c r="I30" s="54">
        <f>IF('DADOS e Estimativa'!I11&gt;0,IF(AND('DADOS e Estimativa'!$Z11&lt;='DADOS e Estimativa'!I11,'DADOS e Estimativa'!I11&lt;='DADOS e Estimativa'!$AA11),'DADOS e Estimativa'!I11,"excluído*"),"")</f>
      </c>
      <c r="J30" s="54">
        <f>IF('DADOS e Estimativa'!J11&gt;0,IF(AND('DADOS e Estimativa'!$Z11&lt;='DADOS e Estimativa'!J11,'DADOS e Estimativa'!J11&lt;='DADOS e Estimativa'!$AA11),'DADOS e Estimativa'!J11,"excluído*"),"")</f>
      </c>
      <c r="K30" s="54">
        <f>IF('DADOS e Estimativa'!K11&gt;0,IF(AND('DADOS e Estimativa'!$Z11&lt;='DADOS e Estimativa'!K11,'DADOS e Estimativa'!K11&lt;='DADOS e Estimativa'!$AA11),'DADOS e Estimativa'!K11,"excluído*"),"")</f>
      </c>
      <c r="L30" s="54">
        <f>IF('DADOS e Estimativa'!L11&gt;0,IF(AND('DADOS e Estimativa'!$Z11&lt;='DADOS e Estimativa'!L11,'DADOS e Estimativa'!L11&lt;='DADOS e Estimativa'!$AA11),'DADOS e Estimativa'!L11,"excluído*"),"")</f>
      </c>
      <c r="M30" s="54">
        <f>IF('DADOS e Estimativa'!M11&gt;0,IF(AND('DADOS e Estimativa'!$Z11&lt;='DADOS e Estimativa'!M11,'DADOS e Estimativa'!M11&lt;='DADOS e Estimativa'!$AA11),'DADOS e Estimativa'!M11,"excluído*"),"")</f>
      </c>
      <c r="N30" s="54">
        <f>IF('DADOS e Estimativa'!N11&gt;0,IF(AND('DADOS e Estimativa'!$Z11&lt;='DADOS e Estimativa'!N11,'DADOS e Estimativa'!N11&lt;='DADOS e Estimativa'!$AA11),'DADOS e Estimativa'!N11,"excluído*"),"")</f>
      </c>
      <c r="O30" s="54">
        <f>IF('DADOS e Estimativa'!O11&gt;0,IF(AND('DADOS e Estimativa'!$Z11&lt;='DADOS e Estimativa'!O11,'DADOS e Estimativa'!O11&lt;='DADOS e Estimativa'!$AA11),'DADOS e Estimativa'!O11,"excluído*"),"")</f>
      </c>
      <c r="P30" s="54">
        <f>IF('DADOS e Estimativa'!P11&gt;0,IF(AND('DADOS e Estimativa'!$Z11&lt;='DADOS e Estimativa'!P11,'DADOS e Estimativa'!P11&lt;='DADOS e Estimativa'!$AA11),'DADOS e Estimativa'!P11,"excluído*"),"")</f>
      </c>
      <c r="Q30" s="54">
        <f>IF('DADOS e Estimativa'!Q11&gt;0,IF(AND('DADOS e Estimativa'!$Z11&lt;='DADOS e Estimativa'!Q11,'DADOS e Estimativa'!Q11&lt;='DADOS e Estimativa'!$AA11),'DADOS e Estimativa'!Q11,"excluído*"),"")</f>
      </c>
      <c r="R30" s="54">
        <f>IF('DADOS e Estimativa'!R11&gt;0,IF(AND('DADOS e Estimativa'!$Z11&lt;='DADOS e Estimativa'!R11,'DADOS e Estimativa'!R11&lt;='DADOS e Estimativa'!$AA11),'DADOS e Estimativa'!R11,"excluído*"),"")</f>
      </c>
      <c r="S30" s="54">
        <f>IF('DADOS e Estimativa'!S11&gt;0,IF(AND('DADOS e Estimativa'!$Z11&lt;='DADOS e Estimativa'!S11,'DADOS e Estimativa'!S11&lt;='DADOS e Estimativa'!$AA11),'DADOS e Estimativa'!S11,"excluído*"),"")</f>
      </c>
      <c r="T30" s="54">
        <f>IF('DADOS e Estimativa'!T11&gt;0,IF(AND('DADOS e Estimativa'!$Z11&lt;='DADOS e Estimativa'!T11,'DADOS e Estimativa'!T11&lt;='DADOS e Estimativa'!$AA11),'DADOS e Estimativa'!T11,"excluído*"),"")</f>
      </c>
      <c r="U30" s="54">
        <f>IF('DADOS e Estimativa'!U11&gt;0,IF(AND('DADOS e Estimativa'!$Z11&lt;='DADOS e Estimativa'!U11,'DADOS e Estimativa'!U11&lt;='DADOS e Estimativa'!$AA11),'DADOS e Estimativa'!U11,"excluído*"),"")</f>
      </c>
      <c r="V30" s="54">
        <f>IF('DADOS e Estimativa'!V11&gt;0,IF(AND('DADOS e Estimativa'!$Z11&lt;='DADOS e Estimativa'!V11,'DADOS e Estimativa'!V11&lt;='DADOS e Estimativa'!$AA11),'DADOS e Estimativa'!V11,"excluído*"),"")</f>
      </c>
      <c r="W30" s="54">
        <f>IF('DADOS e Estimativa'!W11&gt;0,IF(AND('DADOS e Estimativa'!$Z11&lt;='DADOS e Estimativa'!W11,'DADOS e Estimativa'!W11&lt;='DADOS e Estimativa'!$AA11),'DADOS e Estimativa'!W11,"excluído*"),"")</f>
      </c>
      <c r="X30" s="80">
        <f t="shared" si="4"/>
        <v>199.32</v>
      </c>
      <c r="Y30" s="80"/>
      <c r="Z30" s="81">
        <f t="shared" si="5"/>
        <v>199.32</v>
      </c>
      <c r="AA30" s="81"/>
    </row>
    <row r="31" spans="1:27" ht="19.5" customHeight="1" hidden="1">
      <c r="A31" s="50"/>
      <c r="B31" s="51"/>
      <c r="C31" s="52"/>
      <c r="D31" s="53"/>
      <c r="E31" s="54"/>
      <c r="F31" s="55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74"/>
      <c r="Y31" s="75"/>
      <c r="Z31" s="84">
        <f>SUM(Z27:AA30)</f>
        <v>1704.54</v>
      </c>
      <c r="AA31" s="85"/>
    </row>
    <row r="32" spans="1:27" ht="36">
      <c r="A32" s="56">
        <f>IF('DADOS e Estimativa'!A13="","",'DADOS e Estimativa'!A13)</f>
        <v>7</v>
      </c>
      <c r="B32" s="57" t="str">
        <f>IF('DADOS e Estimativa'!B13="","",'DADOS e Estimativa'!B13)</f>
        <v>Serviços de limpeza em fossos utilizados para a captação de águas provenientes de limpeza e pluviais. Medidas: 0,80m (diâmetro) x 0,50m profundidade</v>
      </c>
      <c r="C32" s="58">
        <f>IF('DADOS e Estimativa'!C13="","",'DADOS e Estimativa'!C13)</f>
        <v>5</v>
      </c>
      <c r="D32" s="59" t="str">
        <f>IF('DADOS e Estimativa'!D13="","",'DADOS e Estimativa'!D13)</f>
        <v>un.</v>
      </c>
      <c r="E32" s="60">
        <f>IF('DADOS e Estimativa'!E13&gt;0,IF(AND('DADOS e Estimativa'!$Z13&lt;='DADOS e Estimativa'!E13,'DADOS e Estimativa'!E13&lt;='DADOS e Estimativa'!$AA13),'DADOS e Estimativa'!E13,"excluído*"),"")</f>
        <v>177.96</v>
      </c>
      <c r="F32" s="61">
        <f>IF('DADOS e Estimativa'!F13&gt;0,IF(AND('DADOS e Estimativa'!$Z13&lt;='DADOS e Estimativa'!F13,'DADOS e Estimativa'!F13&lt;='DADOS e Estimativa'!$AA13),'DADOS e Estimativa'!F13,"excluído*"),"")</f>
        <v>140</v>
      </c>
      <c r="G32" s="60">
        <f>IF('DADOS e Estimativa'!G13&gt;0,IF(AND('DADOS e Estimativa'!$Z13&lt;='DADOS e Estimativa'!G13,'DADOS e Estimativa'!G13&lt;='DADOS e Estimativa'!$AA13),'DADOS e Estimativa'!G13,"excluído*"),"")</f>
        <v>350</v>
      </c>
      <c r="H32" s="60" t="str">
        <f>IF('DADOS e Estimativa'!H13&gt;0,IF(AND('DADOS e Estimativa'!$Z13&lt;='DADOS e Estimativa'!H13,'DADOS e Estimativa'!H13&lt;='DADOS e Estimativa'!$AA13),'DADOS e Estimativa'!H13,"excluído*"),"")</f>
        <v>excluído*</v>
      </c>
      <c r="I32" s="60">
        <f>IF('DADOS e Estimativa'!I13&gt;0,IF(AND('DADOS e Estimativa'!$Z13&lt;='DADOS e Estimativa'!I13,'DADOS e Estimativa'!I13&lt;='DADOS e Estimativa'!$AA13),'DADOS e Estimativa'!I13,"excluído*"),"")</f>
      </c>
      <c r="J32" s="60">
        <f>IF('DADOS e Estimativa'!J13&gt;0,IF(AND('DADOS e Estimativa'!$Z13&lt;='DADOS e Estimativa'!J13,'DADOS e Estimativa'!J13&lt;='DADOS e Estimativa'!$AA13),'DADOS e Estimativa'!J13,"excluído*"),"")</f>
      </c>
      <c r="K32" s="60">
        <f>IF('DADOS e Estimativa'!K13&gt;0,IF(AND('DADOS e Estimativa'!$Z13&lt;='DADOS e Estimativa'!K13,'DADOS e Estimativa'!K13&lt;='DADOS e Estimativa'!$AA13),'DADOS e Estimativa'!K13,"excluído*"),"")</f>
      </c>
      <c r="L32" s="60">
        <f>IF('DADOS e Estimativa'!L13&gt;0,IF(AND('DADOS e Estimativa'!$Z13&lt;='DADOS e Estimativa'!L13,'DADOS e Estimativa'!L13&lt;='DADOS e Estimativa'!$AA13),'DADOS e Estimativa'!L13,"excluído*"),"")</f>
      </c>
      <c r="M32" s="60">
        <f>IF('DADOS e Estimativa'!M13&gt;0,IF(AND('DADOS e Estimativa'!$Z13&lt;='DADOS e Estimativa'!M13,'DADOS e Estimativa'!M13&lt;='DADOS e Estimativa'!$AA13),'DADOS e Estimativa'!M13,"excluído*"),"")</f>
      </c>
      <c r="N32" s="60">
        <f>IF('DADOS e Estimativa'!N13&gt;0,IF(AND('DADOS e Estimativa'!$Z13&lt;='DADOS e Estimativa'!N13,'DADOS e Estimativa'!N13&lt;='DADOS e Estimativa'!$AA13),'DADOS e Estimativa'!N13,"excluído*"),"")</f>
      </c>
      <c r="O32" s="60">
        <f>IF('DADOS e Estimativa'!O13&gt;0,IF(AND('DADOS e Estimativa'!$Z13&lt;='DADOS e Estimativa'!O13,'DADOS e Estimativa'!O13&lt;='DADOS e Estimativa'!$AA13),'DADOS e Estimativa'!O13,"excluído*"),"")</f>
      </c>
      <c r="P32" s="60">
        <f>IF('DADOS e Estimativa'!P13&gt;0,IF(AND('DADOS e Estimativa'!$Z13&lt;='DADOS e Estimativa'!P13,'DADOS e Estimativa'!P13&lt;='DADOS e Estimativa'!$AA13),'DADOS e Estimativa'!P13,"excluído*"),"")</f>
      </c>
      <c r="Q32" s="60">
        <f>IF('DADOS e Estimativa'!Q13&gt;0,IF(AND('DADOS e Estimativa'!$Z13&lt;='DADOS e Estimativa'!Q13,'DADOS e Estimativa'!Q13&lt;='DADOS e Estimativa'!$AA13),'DADOS e Estimativa'!Q13,"excluído*"),"")</f>
      </c>
      <c r="R32" s="60">
        <f>IF('DADOS e Estimativa'!R13&gt;0,IF(AND('DADOS e Estimativa'!$Z13&lt;='DADOS e Estimativa'!R13,'DADOS e Estimativa'!R13&lt;='DADOS e Estimativa'!$AA13),'DADOS e Estimativa'!R13,"excluído*"),"")</f>
      </c>
      <c r="S32" s="60">
        <f>IF('DADOS e Estimativa'!S13&gt;0,IF(AND('DADOS e Estimativa'!$Z13&lt;='DADOS e Estimativa'!S13,'DADOS e Estimativa'!S13&lt;='DADOS e Estimativa'!$AA13),'DADOS e Estimativa'!S13,"excluído*"),"")</f>
      </c>
      <c r="T32" s="60">
        <f>IF('DADOS e Estimativa'!T13&gt;0,IF(AND('DADOS e Estimativa'!$Z13&lt;='DADOS e Estimativa'!T13,'DADOS e Estimativa'!T13&lt;='DADOS e Estimativa'!$AA13),'DADOS e Estimativa'!T13,"excluído*"),"")</f>
      </c>
      <c r="U32" s="60">
        <f>IF('DADOS e Estimativa'!U13&gt;0,IF(AND('DADOS e Estimativa'!$Z13&lt;='DADOS e Estimativa'!U13,'DADOS e Estimativa'!U13&lt;='DADOS e Estimativa'!$AA13),'DADOS e Estimativa'!U13,"excluído*"),"")</f>
      </c>
      <c r="V32" s="60">
        <f>IF('DADOS e Estimativa'!V13&gt;0,IF(AND('DADOS e Estimativa'!$Z13&lt;='DADOS e Estimativa'!V13,'DADOS e Estimativa'!V13&lt;='DADOS e Estimativa'!$AA13),'DADOS e Estimativa'!V13,"excluído*"),"")</f>
      </c>
      <c r="W32" s="60">
        <f>IF('DADOS e Estimativa'!W13&gt;0,IF(AND('DADOS e Estimativa'!$Z13&lt;='DADOS e Estimativa'!W13,'DADOS e Estimativa'!W13&lt;='DADOS e Estimativa'!$AA13),'DADOS e Estimativa'!W13,"excluído*"),"")</f>
      </c>
      <c r="X32" s="79">
        <f>IF(SUM(E32:W32)&gt;0,ROUND(AVERAGE(E32:W32),2),"")</f>
        <v>222.65</v>
      </c>
      <c r="Y32" s="79"/>
      <c r="Z32" s="82">
        <f>IF(X32&lt;&gt;"",X32*C32,"")</f>
        <v>1113.25</v>
      </c>
      <c r="AA32" s="82"/>
    </row>
    <row r="33" spans="1:27" ht="36">
      <c r="A33" s="50">
        <f>IF('DADOS e Estimativa'!A14="","",'DADOS e Estimativa'!A14)</f>
        <v>8</v>
      </c>
      <c r="B33" s="51" t="str">
        <f>IF('DADOS e Estimativa'!B14="","",'DADOS e Estimativa'!B14)</f>
        <v>Serviços de limpeza em fossos utilizados para a captação de águas provenientes de limpeza e pluviais. Medidas: 1,30m (diâmetro) x 3,80m profundidade</v>
      </c>
      <c r="C33" s="52">
        <f>IF('DADOS e Estimativa'!C14="","",'DADOS e Estimativa'!C14)</f>
        <v>1</v>
      </c>
      <c r="D33" s="53" t="str">
        <f>IF('DADOS e Estimativa'!D14="","",'DADOS e Estimativa'!D14)</f>
        <v>un.</v>
      </c>
      <c r="E33" s="54">
        <f>IF('DADOS e Estimativa'!E14&gt;0,IF(AND('DADOS e Estimativa'!$Z14&lt;='DADOS e Estimativa'!E14,'DADOS e Estimativa'!E14&lt;='DADOS e Estimativa'!$AA14),'DADOS e Estimativa'!E14,"excluído*"),"")</f>
        <v>177.96</v>
      </c>
      <c r="F33" s="55">
        <f>IF('DADOS e Estimativa'!F14&gt;0,IF(AND('DADOS e Estimativa'!$Z14&lt;='DADOS e Estimativa'!F14,'DADOS e Estimativa'!F14&lt;='DADOS e Estimativa'!$AA14),'DADOS e Estimativa'!F14,"excluído*"),"")</f>
        <v>200</v>
      </c>
      <c r="G33" s="54" t="str">
        <f>IF('DADOS e Estimativa'!G14&gt;0,IF(AND('DADOS e Estimativa'!$Z14&lt;='DADOS e Estimativa'!G14,'DADOS e Estimativa'!G14&lt;='DADOS e Estimativa'!$AA14),'DADOS e Estimativa'!G14,"excluído*"),"")</f>
        <v>excluído*</v>
      </c>
      <c r="H33" s="54">
        <f>IF('DADOS e Estimativa'!H14&gt;0,IF(AND('DADOS e Estimativa'!$Z14&lt;='DADOS e Estimativa'!H14,'DADOS e Estimativa'!H14&lt;='DADOS e Estimativa'!$AA14),'DADOS e Estimativa'!H14,"excluído*"),"")</f>
        <v>411.11</v>
      </c>
      <c r="I33" s="54">
        <f>IF('DADOS e Estimativa'!I14&gt;0,IF(AND('DADOS e Estimativa'!$Z14&lt;='DADOS e Estimativa'!I14,'DADOS e Estimativa'!I14&lt;='DADOS e Estimativa'!$AA14),'DADOS e Estimativa'!I14,"excluído*"),"")</f>
      </c>
      <c r="J33" s="54">
        <f>IF('DADOS e Estimativa'!J14&gt;0,IF(AND('DADOS e Estimativa'!$Z14&lt;='DADOS e Estimativa'!J14,'DADOS e Estimativa'!J14&lt;='DADOS e Estimativa'!$AA14),'DADOS e Estimativa'!J14,"excluído*"),"")</f>
      </c>
      <c r="K33" s="54">
        <f>IF('DADOS e Estimativa'!K14&gt;0,IF(AND('DADOS e Estimativa'!$Z14&lt;='DADOS e Estimativa'!K14,'DADOS e Estimativa'!K14&lt;='DADOS e Estimativa'!$AA14),'DADOS e Estimativa'!K14,"excluído*"),"")</f>
      </c>
      <c r="L33" s="54">
        <f>IF('DADOS e Estimativa'!L14&gt;0,IF(AND('DADOS e Estimativa'!$Z14&lt;='DADOS e Estimativa'!L14,'DADOS e Estimativa'!L14&lt;='DADOS e Estimativa'!$AA14),'DADOS e Estimativa'!L14,"excluído*"),"")</f>
      </c>
      <c r="M33" s="54">
        <f>IF('DADOS e Estimativa'!M14&gt;0,IF(AND('DADOS e Estimativa'!$Z14&lt;='DADOS e Estimativa'!M14,'DADOS e Estimativa'!M14&lt;='DADOS e Estimativa'!$AA14),'DADOS e Estimativa'!M14,"excluído*"),"")</f>
      </c>
      <c r="N33" s="54">
        <f>IF('DADOS e Estimativa'!N14&gt;0,IF(AND('DADOS e Estimativa'!$Z14&lt;='DADOS e Estimativa'!N14,'DADOS e Estimativa'!N14&lt;='DADOS e Estimativa'!$AA14),'DADOS e Estimativa'!N14,"excluído*"),"")</f>
      </c>
      <c r="O33" s="54">
        <f>IF('DADOS e Estimativa'!O14&gt;0,IF(AND('DADOS e Estimativa'!$Z14&lt;='DADOS e Estimativa'!O14,'DADOS e Estimativa'!O14&lt;='DADOS e Estimativa'!$AA14),'DADOS e Estimativa'!O14,"excluído*"),"")</f>
      </c>
      <c r="P33" s="54">
        <f>IF('DADOS e Estimativa'!P14&gt;0,IF(AND('DADOS e Estimativa'!$Z14&lt;='DADOS e Estimativa'!P14,'DADOS e Estimativa'!P14&lt;='DADOS e Estimativa'!$AA14),'DADOS e Estimativa'!P14,"excluído*"),"")</f>
      </c>
      <c r="Q33" s="54">
        <f>IF('DADOS e Estimativa'!Q14&gt;0,IF(AND('DADOS e Estimativa'!$Z14&lt;='DADOS e Estimativa'!Q14,'DADOS e Estimativa'!Q14&lt;='DADOS e Estimativa'!$AA14),'DADOS e Estimativa'!Q14,"excluído*"),"")</f>
      </c>
      <c r="R33" s="54">
        <f>IF('DADOS e Estimativa'!R14&gt;0,IF(AND('DADOS e Estimativa'!$Z14&lt;='DADOS e Estimativa'!R14,'DADOS e Estimativa'!R14&lt;='DADOS e Estimativa'!$AA14),'DADOS e Estimativa'!R14,"excluído*"),"")</f>
      </c>
      <c r="S33" s="54">
        <f>IF('DADOS e Estimativa'!S14&gt;0,IF(AND('DADOS e Estimativa'!$Z14&lt;='DADOS e Estimativa'!S14,'DADOS e Estimativa'!S14&lt;='DADOS e Estimativa'!$AA14),'DADOS e Estimativa'!S14,"excluído*"),"")</f>
      </c>
      <c r="T33" s="54">
        <f>IF('DADOS e Estimativa'!T14&gt;0,IF(AND('DADOS e Estimativa'!$Z14&lt;='DADOS e Estimativa'!T14,'DADOS e Estimativa'!T14&lt;='DADOS e Estimativa'!$AA14),'DADOS e Estimativa'!T14,"excluído*"),"")</f>
      </c>
      <c r="U33" s="54">
        <f>IF('DADOS e Estimativa'!U14&gt;0,IF(AND('DADOS e Estimativa'!$Z14&lt;='DADOS e Estimativa'!U14,'DADOS e Estimativa'!U14&lt;='DADOS e Estimativa'!$AA14),'DADOS e Estimativa'!U14,"excluído*"),"")</f>
      </c>
      <c r="V33" s="54">
        <f>IF('DADOS e Estimativa'!V14&gt;0,IF(AND('DADOS e Estimativa'!$Z14&lt;='DADOS e Estimativa'!V14,'DADOS e Estimativa'!V14&lt;='DADOS e Estimativa'!$AA14),'DADOS e Estimativa'!V14,"excluído*"),"")</f>
      </c>
      <c r="W33" s="54">
        <f>IF('DADOS e Estimativa'!W14&gt;0,IF(AND('DADOS e Estimativa'!$Z14&lt;='DADOS e Estimativa'!W14,'DADOS e Estimativa'!W14&lt;='DADOS e Estimativa'!$AA14),'DADOS e Estimativa'!W14,"excluído*"),"")</f>
      </c>
      <c r="X33" s="80">
        <f>IF(SUM(E33:W33)&gt;0,ROUND(AVERAGE(E33:W33),2),"")</f>
        <v>263.02</v>
      </c>
      <c r="Y33" s="80"/>
      <c r="Z33" s="81">
        <f>IF(X33&lt;&gt;"",X33*C33,"")</f>
        <v>263.02</v>
      </c>
      <c r="AA33" s="81"/>
    </row>
    <row r="34" spans="1:27" ht="36">
      <c r="A34" s="56">
        <f>IF('DADOS e Estimativa'!A15="","",'DADOS e Estimativa'!A15)</f>
        <v>9</v>
      </c>
      <c r="B34" s="57" t="str">
        <f>IF('DADOS e Estimativa'!B15="","",'DADOS e Estimativa'!B15)</f>
        <v>Serviços de limpeza em fossos utilizados para a captação de águas provenientes de limpeza e pluviais. Medidas: 0,40m x 0,40m x 0,60m profundidade</v>
      </c>
      <c r="C34" s="58">
        <f>IF('DADOS e Estimativa'!C15="","",'DADOS e Estimativa'!C15)</f>
        <v>29</v>
      </c>
      <c r="D34" s="59" t="str">
        <f>IF('DADOS e Estimativa'!D15="","",'DADOS e Estimativa'!D15)</f>
        <v>un.</v>
      </c>
      <c r="E34" s="60">
        <f>IF('DADOS e Estimativa'!E15&gt;0,IF(AND('DADOS e Estimativa'!$Z15&lt;='DADOS e Estimativa'!E15,'DADOS e Estimativa'!E15&lt;='DADOS e Estimativa'!$AA15),'DADOS e Estimativa'!E15,"excluído*"),"")</f>
        <v>177.96</v>
      </c>
      <c r="F34" s="61">
        <f>IF('DADOS e Estimativa'!F15&gt;0,IF(AND('DADOS e Estimativa'!$Z15&lt;='DADOS e Estimativa'!F15,'DADOS e Estimativa'!F15&lt;='DADOS e Estimativa'!$AA15),'DADOS e Estimativa'!F15,"excluído*"),"")</f>
        <v>140</v>
      </c>
      <c r="G34" s="60">
        <f>IF('DADOS e Estimativa'!G15&gt;0,IF(AND('DADOS e Estimativa'!$Z15&lt;='DADOS e Estimativa'!G15,'DADOS e Estimativa'!G15&lt;='DADOS e Estimativa'!$AA15),'DADOS e Estimativa'!G15,"excluído*"),"")</f>
        <v>250</v>
      </c>
      <c r="H34" s="60" t="str">
        <f>IF('DADOS e Estimativa'!H15&gt;0,IF(AND('DADOS e Estimativa'!$Z15&lt;='DADOS e Estimativa'!H15,'DADOS e Estimativa'!H15&lt;='DADOS e Estimativa'!$AA15),'DADOS e Estimativa'!H15,"excluído*"),"")</f>
        <v>excluído*</v>
      </c>
      <c r="I34" s="60">
        <f>IF('DADOS e Estimativa'!I15&gt;0,IF(AND('DADOS e Estimativa'!$Z15&lt;='DADOS e Estimativa'!I15,'DADOS e Estimativa'!I15&lt;='DADOS e Estimativa'!$AA15),'DADOS e Estimativa'!I15,"excluído*"),"")</f>
      </c>
      <c r="J34" s="60">
        <f>IF('DADOS e Estimativa'!J15&gt;0,IF(AND('DADOS e Estimativa'!$Z15&lt;='DADOS e Estimativa'!J15,'DADOS e Estimativa'!J15&lt;='DADOS e Estimativa'!$AA15),'DADOS e Estimativa'!J15,"excluído*"),"")</f>
      </c>
      <c r="K34" s="60">
        <f>IF('DADOS e Estimativa'!K15&gt;0,IF(AND('DADOS e Estimativa'!$Z15&lt;='DADOS e Estimativa'!K15,'DADOS e Estimativa'!K15&lt;='DADOS e Estimativa'!$AA15),'DADOS e Estimativa'!K15,"excluído*"),"")</f>
      </c>
      <c r="L34" s="60">
        <f>IF('DADOS e Estimativa'!L15&gt;0,IF(AND('DADOS e Estimativa'!$Z15&lt;='DADOS e Estimativa'!L15,'DADOS e Estimativa'!L15&lt;='DADOS e Estimativa'!$AA15),'DADOS e Estimativa'!L15,"excluído*"),"")</f>
      </c>
      <c r="M34" s="60">
        <f>IF('DADOS e Estimativa'!M15&gt;0,IF(AND('DADOS e Estimativa'!$Z15&lt;='DADOS e Estimativa'!M15,'DADOS e Estimativa'!M15&lt;='DADOS e Estimativa'!$AA15),'DADOS e Estimativa'!M15,"excluído*"),"")</f>
      </c>
      <c r="N34" s="60">
        <f>IF('DADOS e Estimativa'!N15&gt;0,IF(AND('DADOS e Estimativa'!$Z15&lt;='DADOS e Estimativa'!N15,'DADOS e Estimativa'!N15&lt;='DADOS e Estimativa'!$AA15),'DADOS e Estimativa'!N15,"excluído*"),"")</f>
      </c>
      <c r="O34" s="60">
        <f>IF('DADOS e Estimativa'!O15&gt;0,IF(AND('DADOS e Estimativa'!$Z15&lt;='DADOS e Estimativa'!O15,'DADOS e Estimativa'!O15&lt;='DADOS e Estimativa'!$AA15),'DADOS e Estimativa'!O15,"excluído*"),"")</f>
      </c>
      <c r="P34" s="60">
        <f>IF('DADOS e Estimativa'!P15&gt;0,IF(AND('DADOS e Estimativa'!$Z15&lt;='DADOS e Estimativa'!P15,'DADOS e Estimativa'!P15&lt;='DADOS e Estimativa'!$AA15),'DADOS e Estimativa'!P15,"excluído*"),"")</f>
      </c>
      <c r="Q34" s="60">
        <f>IF('DADOS e Estimativa'!Q15&gt;0,IF(AND('DADOS e Estimativa'!$Z15&lt;='DADOS e Estimativa'!Q15,'DADOS e Estimativa'!Q15&lt;='DADOS e Estimativa'!$AA15),'DADOS e Estimativa'!Q15,"excluído*"),"")</f>
      </c>
      <c r="R34" s="60">
        <f>IF('DADOS e Estimativa'!R15&gt;0,IF(AND('DADOS e Estimativa'!$Z15&lt;='DADOS e Estimativa'!R15,'DADOS e Estimativa'!R15&lt;='DADOS e Estimativa'!$AA15),'DADOS e Estimativa'!R15,"excluído*"),"")</f>
      </c>
      <c r="S34" s="60">
        <f>IF('DADOS e Estimativa'!S15&gt;0,IF(AND('DADOS e Estimativa'!$Z15&lt;='DADOS e Estimativa'!S15,'DADOS e Estimativa'!S15&lt;='DADOS e Estimativa'!$AA15),'DADOS e Estimativa'!S15,"excluído*"),"")</f>
      </c>
      <c r="T34" s="60">
        <f>IF('DADOS e Estimativa'!T15&gt;0,IF(AND('DADOS e Estimativa'!$Z15&lt;='DADOS e Estimativa'!T15,'DADOS e Estimativa'!T15&lt;='DADOS e Estimativa'!$AA15),'DADOS e Estimativa'!T15,"excluído*"),"")</f>
      </c>
      <c r="U34" s="60">
        <f>IF('DADOS e Estimativa'!U15&gt;0,IF(AND('DADOS e Estimativa'!$Z15&lt;='DADOS e Estimativa'!U15,'DADOS e Estimativa'!U15&lt;='DADOS e Estimativa'!$AA15),'DADOS e Estimativa'!U15,"excluído*"),"")</f>
      </c>
      <c r="V34" s="60">
        <f>IF('DADOS e Estimativa'!V15&gt;0,IF(AND('DADOS e Estimativa'!$Z15&lt;='DADOS e Estimativa'!V15,'DADOS e Estimativa'!V15&lt;='DADOS e Estimativa'!$AA15),'DADOS e Estimativa'!V15,"excluído*"),"")</f>
      </c>
      <c r="W34" s="60">
        <f>IF('DADOS e Estimativa'!W15&gt;0,IF(AND('DADOS e Estimativa'!$Z15&lt;='DADOS e Estimativa'!W15,'DADOS e Estimativa'!W15&lt;='DADOS e Estimativa'!$AA15),'DADOS e Estimativa'!W15,"excluído*"),"")</f>
      </c>
      <c r="X34" s="79">
        <f>IF(SUM(E34:W34)&gt;0,ROUND(AVERAGE(E34:W34),2),"")</f>
        <v>189.32</v>
      </c>
      <c r="Y34" s="79"/>
      <c r="Z34" s="82">
        <f>IF(X34&lt;&gt;"",X34*C34,"")</f>
        <v>5490.28</v>
      </c>
      <c r="AA34" s="82"/>
    </row>
    <row r="35" spans="1:27" ht="48.75" thickBot="1">
      <c r="A35" s="50">
        <f>IF('DADOS e Estimativa'!A16="","",'DADOS e Estimativa'!A16)</f>
        <v>10</v>
      </c>
      <c r="B35" s="51" t="str">
        <f>IF('DADOS e Estimativa'!B16="","",'DADOS e Estimativa'!B16)</f>
        <v>Serviços de limpeza em fossos utilizados para a captação de águas provenientes de limpeza e pluviais. Medidas: 7,20m x 0,30m profundidade (grelha de entrada do edifício)</v>
      </c>
      <c r="C35" s="52">
        <f>IF('DADOS e Estimativa'!C16="","",'DADOS e Estimativa'!C16)</f>
        <v>1</v>
      </c>
      <c r="D35" s="53" t="str">
        <f>IF('DADOS e Estimativa'!D16="","",'DADOS e Estimativa'!D16)</f>
        <v>un.</v>
      </c>
      <c r="E35" s="54">
        <f>IF('DADOS e Estimativa'!E16&gt;0,IF(AND('DADOS e Estimativa'!$Z16&lt;='DADOS e Estimativa'!E16,'DADOS e Estimativa'!E16&lt;='DADOS e Estimativa'!$AA16),'DADOS e Estimativa'!E16,"excluído*"),"")</f>
        <v>177.96</v>
      </c>
      <c r="F35" s="55">
        <f>IF('DADOS e Estimativa'!F16&gt;0,IF(AND('DADOS e Estimativa'!$Z16&lt;='DADOS e Estimativa'!F16,'DADOS e Estimativa'!F16&lt;='DADOS e Estimativa'!$AA16),'DADOS e Estimativa'!F16,"excluído*"),"")</f>
        <v>200</v>
      </c>
      <c r="G35" s="54" t="str">
        <f>IF('DADOS e Estimativa'!G16&gt;0,IF(AND('DADOS e Estimativa'!$Z16&lt;='DADOS e Estimativa'!G16,'DADOS e Estimativa'!G16&lt;='DADOS e Estimativa'!$AA16),'DADOS e Estimativa'!G16,"excluído*"),"")</f>
        <v>excluído*</v>
      </c>
      <c r="H35" s="54">
        <f>IF('DADOS e Estimativa'!H16&gt;0,IF(AND('DADOS e Estimativa'!$Z16&lt;='DADOS e Estimativa'!H16,'DADOS e Estimativa'!H16&lt;='DADOS e Estimativa'!$AA16),'DADOS e Estimativa'!H16,"excluído*"),"")</f>
        <v>411.11</v>
      </c>
      <c r="I35" s="54">
        <f>IF('DADOS e Estimativa'!I16&gt;0,IF(AND('DADOS e Estimativa'!$Z16&lt;='DADOS e Estimativa'!I16,'DADOS e Estimativa'!I16&lt;='DADOS e Estimativa'!$AA16),'DADOS e Estimativa'!I16,"excluído*"),"")</f>
      </c>
      <c r="J35" s="54">
        <f>IF('DADOS e Estimativa'!J16&gt;0,IF(AND('DADOS e Estimativa'!$Z16&lt;='DADOS e Estimativa'!J16,'DADOS e Estimativa'!J16&lt;='DADOS e Estimativa'!$AA16),'DADOS e Estimativa'!J16,"excluído*"),"")</f>
      </c>
      <c r="K35" s="54">
        <f>IF('DADOS e Estimativa'!K16&gt;0,IF(AND('DADOS e Estimativa'!$Z16&lt;='DADOS e Estimativa'!K16,'DADOS e Estimativa'!K16&lt;='DADOS e Estimativa'!$AA16),'DADOS e Estimativa'!K16,"excluído*"),"")</f>
      </c>
      <c r="L35" s="54">
        <f>IF('DADOS e Estimativa'!L16&gt;0,IF(AND('DADOS e Estimativa'!$Z16&lt;='DADOS e Estimativa'!L16,'DADOS e Estimativa'!L16&lt;='DADOS e Estimativa'!$AA16),'DADOS e Estimativa'!L16,"excluído*"),"")</f>
      </c>
      <c r="M35" s="54">
        <f>IF('DADOS e Estimativa'!M16&gt;0,IF(AND('DADOS e Estimativa'!$Z16&lt;='DADOS e Estimativa'!M16,'DADOS e Estimativa'!M16&lt;='DADOS e Estimativa'!$AA16),'DADOS e Estimativa'!M16,"excluído*"),"")</f>
      </c>
      <c r="N35" s="54">
        <f>IF('DADOS e Estimativa'!N16&gt;0,IF(AND('DADOS e Estimativa'!$Z16&lt;='DADOS e Estimativa'!N16,'DADOS e Estimativa'!N16&lt;='DADOS e Estimativa'!$AA16),'DADOS e Estimativa'!N16,"excluído*"),"")</f>
      </c>
      <c r="O35" s="54">
        <f>IF('DADOS e Estimativa'!O16&gt;0,IF(AND('DADOS e Estimativa'!$Z16&lt;='DADOS e Estimativa'!O16,'DADOS e Estimativa'!O16&lt;='DADOS e Estimativa'!$AA16),'DADOS e Estimativa'!O16,"excluído*"),"")</f>
      </c>
      <c r="P35" s="54">
        <f>IF('DADOS e Estimativa'!P16&gt;0,IF(AND('DADOS e Estimativa'!$Z16&lt;='DADOS e Estimativa'!P16,'DADOS e Estimativa'!P16&lt;='DADOS e Estimativa'!$AA16),'DADOS e Estimativa'!P16,"excluído*"),"")</f>
      </c>
      <c r="Q35" s="54">
        <f>IF('DADOS e Estimativa'!Q16&gt;0,IF(AND('DADOS e Estimativa'!$Z16&lt;='DADOS e Estimativa'!Q16,'DADOS e Estimativa'!Q16&lt;='DADOS e Estimativa'!$AA16),'DADOS e Estimativa'!Q16,"excluído*"),"")</f>
      </c>
      <c r="R35" s="54">
        <f>IF('DADOS e Estimativa'!R16&gt;0,IF(AND('DADOS e Estimativa'!$Z16&lt;='DADOS e Estimativa'!R16,'DADOS e Estimativa'!R16&lt;='DADOS e Estimativa'!$AA16),'DADOS e Estimativa'!R16,"excluído*"),"")</f>
      </c>
      <c r="S35" s="54">
        <f>IF('DADOS e Estimativa'!S16&gt;0,IF(AND('DADOS e Estimativa'!$Z16&lt;='DADOS e Estimativa'!S16,'DADOS e Estimativa'!S16&lt;='DADOS e Estimativa'!$AA16),'DADOS e Estimativa'!S16,"excluído*"),"")</f>
      </c>
      <c r="T35" s="54">
        <f>IF('DADOS e Estimativa'!T16&gt;0,IF(AND('DADOS e Estimativa'!$Z16&lt;='DADOS e Estimativa'!T16,'DADOS e Estimativa'!T16&lt;='DADOS e Estimativa'!$AA16),'DADOS e Estimativa'!T16,"excluído*"),"")</f>
      </c>
      <c r="U35" s="54">
        <f>IF('DADOS e Estimativa'!U16&gt;0,IF(AND('DADOS e Estimativa'!$Z16&lt;='DADOS e Estimativa'!U16,'DADOS e Estimativa'!U16&lt;='DADOS e Estimativa'!$AA16),'DADOS e Estimativa'!U16,"excluído*"),"")</f>
      </c>
      <c r="V35" s="54">
        <f>IF('DADOS e Estimativa'!V16&gt;0,IF(AND('DADOS e Estimativa'!$Z16&lt;='DADOS e Estimativa'!V16,'DADOS e Estimativa'!V16&lt;='DADOS e Estimativa'!$AA16),'DADOS e Estimativa'!V16,"excluído*"),"")</f>
      </c>
      <c r="W35" s="54">
        <f>IF('DADOS e Estimativa'!W16&gt;0,IF(AND('DADOS e Estimativa'!$Z16&lt;='DADOS e Estimativa'!W16,'DADOS e Estimativa'!W16&lt;='DADOS e Estimativa'!$AA16),'DADOS e Estimativa'!W16,"excluído*"),"")</f>
      </c>
      <c r="X35" s="80">
        <f>IF(SUM(E35:W35)&gt;0,ROUND(AVERAGE(E35:W35),2),"")</f>
        <v>263.02</v>
      </c>
      <c r="Y35" s="80"/>
      <c r="Z35" s="81">
        <f>IF(X35&lt;&gt;"",X35*C35,"")</f>
        <v>263.02</v>
      </c>
      <c r="AA35" s="81"/>
    </row>
    <row r="36" spans="1:27" ht="19.5" customHeight="1" hidden="1">
      <c r="A36" s="50">
        <f>IF('DADOS e Estimativa'!A17="","",'DADOS e Estimativa'!A17)</f>
      </c>
      <c r="B36" s="51">
        <f>IF('DADOS e Estimativa'!B17="","",'DADOS e Estimativa'!B17)</f>
      </c>
      <c r="C36" s="52">
        <f>IF('DADOS e Estimativa'!C17="","",'DADOS e Estimativa'!C17)</f>
      </c>
      <c r="D36" s="53">
        <f>IF('DADOS e Estimativa'!D17="","",'DADOS e Estimativa'!D17)</f>
      </c>
      <c r="E36" s="54">
        <f>IF('DADOS e Estimativa'!E17&gt;0,IF(AND('DADOS e Estimativa'!$Z17&lt;='DADOS e Estimativa'!E17,'DADOS e Estimativa'!E17&lt;='DADOS e Estimativa'!$AA17),'DADOS e Estimativa'!E17,"excluído*"),"")</f>
      </c>
      <c r="F36" s="55">
        <f>IF('DADOS e Estimativa'!F17&gt;0,IF(AND('DADOS e Estimativa'!$Z17&lt;='DADOS e Estimativa'!F17,'DADOS e Estimativa'!F17&lt;='DADOS e Estimativa'!$AA17),'DADOS e Estimativa'!F17,"excluído*"),"")</f>
      </c>
      <c r="G36" s="54">
        <f>IF('DADOS e Estimativa'!G17&gt;0,IF(AND('DADOS e Estimativa'!$Z17&lt;='DADOS e Estimativa'!G17,'DADOS e Estimativa'!G17&lt;='DADOS e Estimativa'!$AA17),'DADOS e Estimativa'!G17,"excluído*"),"")</f>
      </c>
      <c r="H36" s="54">
        <f>IF('DADOS e Estimativa'!H17&gt;0,IF(AND('DADOS e Estimativa'!$Z17&lt;='DADOS e Estimativa'!H17,'DADOS e Estimativa'!H17&lt;='DADOS e Estimativa'!$AA17),'DADOS e Estimativa'!H17,"excluído*"),"")</f>
      </c>
      <c r="I36" s="54">
        <f>IF('DADOS e Estimativa'!I17&gt;0,IF(AND('DADOS e Estimativa'!$Z17&lt;='DADOS e Estimativa'!I17,'DADOS e Estimativa'!I17&lt;='DADOS e Estimativa'!$AA17),'DADOS e Estimativa'!I17,"excluído*"),"")</f>
      </c>
      <c r="J36" s="54">
        <f>IF('DADOS e Estimativa'!J17&gt;0,IF(AND('DADOS e Estimativa'!$Z17&lt;='DADOS e Estimativa'!J17,'DADOS e Estimativa'!J17&lt;='DADOS e Estimativa'!$AA17),'DADOS e Estimativa'!J17,"excluído*"),"")</f>
      </c>
      <c r="K36" s="54">
        <f>IF('DADOS e Estimativa'!K17&gt;0,IF(AND('DADOS e Estimativa'!$Z17&lt;='DADOS e Estimativa'!K17,'DADOS e Estimativa'!K17&lt;='DADOS e Estimativa'!$AA17),'DADOS e Estimativa'!K17,"excluído*"),"")</f>
      </c>
      <c r="L36" s="54">
        <f>IF('DADOS e Estimativa'!L17&gt;0,IF(AND('DADOS e Estimativa'!$Z17&lt;='DADOS e Estimativa'!L17,'DADOS e Estimativa'!L17&lt;='DADOS e Estimativa'!$AA17),'DADOS e Estimativa'!L17,"excluído*"),"")</f>
      </c>
      <c r="M36" s="54">
        <f>IF('DADOS e Estimativa'!M17&gt;0,IF(AND('DADOS e Estimativa'!$Z17&lt;='DADOS e Estimativa'!M17,'DADOS e Estimativa'!M17&lt;='DADOS e Estimativa'!$AA17),'DADOS e Estimativa'!M17,"excluído*"),"")</f>
      </c>
      <c r="N36" s="54">
        <f>IF('DADOS e Estimativa'!N17&gt;0,IF(AND('DADOS e Estimativa'!$Z17&lt;='DADOS e Estimativa'!N17,'DADOS e Estimativa'!N17&lt;='DADOS e Estimativa'!$AA17),'DADOS e Estimativa'!N17,"excluído*"),"")</f>
      </c>
      <c r="O36" s="54">
        <f>IF('DADOS e Estimativa'!O17&gt;0,IF(AND('DADOS e Estimativa'!$Z17&lt;='DADOS e Estimativa'!O17,'DADOS e Estimativa'!O17&lt;='DADOS e Estimativa'!$AA17),'DADOS e Estimativa'!O17,"excluído*"),"")</f>
      </c>
      <c r="P36" s="54">
        <f>IF('DADOS e Estimativa'!P17&gt;0,IF(AND('DADOS e Estimativa'!$Z17&lt;='DADOS e Estimativa'!P17,'DADOS e Estimativa'!P17&lt;='DADOS e Estimativa'!$AA17),'DADOS e Estimativa'!P17,"excluído*"),"")</f>
      </c>
      <c r="Q36" s="54">
        <f>IF('DADOS e Estimativa'!Q17&gt;0,IF(AND('DADOS e Estimativa'!$Z17&lt;='DADOS e Estimativa'!Q17,'DADOS e Estimativa'!Q17&lt;='DADOS e Estimativa'!$AA17),'DADOS e Estimativa'!Q17,"excluído*"),"")</f>
      </c>
      <c r="R36" s="54">
        <f>IF('DADOS e Estimativa'!R17&gt;0,IF(AND('DADOS e Estimativa'!$Z17&lt;='DADOS e Estimativa'!R17,'DADOS e Estimativa'!R17&lt;='DADOS e Estimativa'!$AA17),'DADOS e Estimativa'!R17,"excluído*"),"")</f>
      </c>
      <c r="S36" s="54">
        <f>IF('DADOS e Estimativa'!S17&gt;0,IF(AND('DADOS e Estimativa'!$Z17&lt;='DADOS e Estimativa'!S17,'DADOS e Estimativa'!S17&lt;='DADOS e Estimativa'!$AA17),'DADOS e Estimativa'!S17,"excluído*"),"")</f>
      </c>
      <c r="T36" s="54">
        <f>IF('DADOS e Estimativa'!T17&gt;0,IF(AND('DADOS e Estimativa'!$Z17&lt;='DADOS e Estimativa'!T17,'DADOS e Estimativa'!T17&lt;='DADOS e Estimativa'!$AA17),'DADOS e Estimativa'!T17,"excluído*"),"")</f>
      </c>
      <c r="U36" s="54">
        <f>IF('DADOS e Estimativa'!U17&gt;0,IF(AND('DADOS e Estimativa'!$Z17&lt;='DADOS e Estimativa'!U17,'DADOS e Estimativa'!U17&lt;='DADOS e Estimativa'!$AA17),'DADOS e Estimativa'!U17,"excluído*"),"")</f>
      </c>
      <c r="V36" s="54">
        <f>IF('DADOS e Estimativa'!V17&gt;0,IF(AND('DADOS e Estimativa'!$Z17&lt;='DADOS e Estimativa'!V17,'DADOS e Estimativa'!V17&lt;='DADOS e Estimativa'!$AA17),'DADOS e Estimativa'!V17,"excluído*"),"")</f>
      </c>
      <c r="W36" s="54">
        <f>IF('DADOS e Estimativa'!W17&gt;0,IF(AND('DADOS e Estimativa'!$Z17&lt;='DADOS e Estimativa'!W17,'DADOS e Estimativa'!W17&lt;='DADOS e Estimativa'!$AA17),'DADOS e Estimativa'!W17,"excluído*"),"")</f>
      </c>
      <c r="X36" s="80">
        <f t="shared" si="4"/>
      </c>
      <c r="Y36" s="80"/>
      <c r="Z36" s="81">
        <f>SUM(Z32:AA35)</f>
        <v>7129.57</v>
      </c>
      <c r="AA36" s="81"/>
    </row>
    <row r="37" spans="1:27" ht="14.25" thickBot="1" thickTop="1">
      <c r="A37" s="62"/>
      <c r="B37" s="62"/>
      <c r="C37" s="63"/>
      <c r="D37" s="63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4"/>
      <c r="Z37" s="62"/>
      <c r="AA37" s="62"/>
    </row>
    <row r="38" spans="1:27" ht="19.5" thickBot="1" thickTop="1">
      <c r="A38" s="65" t="s">
        <v>41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67"/>
      <c r="Z38" s="83">
        <f>Z26+Z31+Z36</f>
        <v>12103.02</v>
      </c>
      <c r="AA38" s="83"/>
    </row>
    <row r="39" spans="1:26" ht="13.5" thickBo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9"/>
      <c r="Y39" s="68"/>
      <c r="Z39" s="68"/>
    </row>
    <row r="40" spans="1:27" ht="18.75" thickBot="1">
      <c r="A40" s="65" t="s">
        <v>40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7"/>
      <c r="Y40" s="67"/>
      <c r="Z40" s="83">
        <f>(C5*X5)+(C6*X6)+(C8*X8)+(C9*X9)+(C10*X10)+(C11*X11)+(C13*X13)+(C14*X14)+(C15*X15)+(C16*X16)</f>
        <v>20484.94</v>
      </c>
      <c r="AA40" s="83"/>
    </row>
    <row r="41" spans="1:24" ht="12.75">
      <c r="A41" s="70" t="s">
        <v>21</v>
      </c>
      <c r="C41"/>
      <c r="D41"/>
      <c r="X41" s="1"/>
    </row>
    <row r="42" spans="1:24" ht="12.75">
      <c r="A42" s="71" t="s">
        <v>22</v>
      </c>
      <c r="B42" s="72"/>
      <c r="C42"/>
      <c r="D42"/>
      <c r="X42" s="1"/>
    </row>
  </sheetData>
  <sheetProtection selectLockedCells="1" selectUnlockedCells="1"/>
  <mergeCells count="36">
    <mergeCell ref="Z26:AA26"/>
    <mergeCell ref="X32:Y32"/>
    <mergeCell ref="Z32:AA32"/>
    <mergeCell ref="X33:Y33"/>
    <mergeCell ref="Z40:AA40"/>
    <mergeCell ref="Z38:AA38"/>
    <mergeCell ref="X31:Y31"/>
    <mergeCell ref="X35:Y35"/>
    <mergeCell ref="Z35:AA35"/>
    <mergeCell ref="Z31:AA31"/>
    <mergeCell ref="Z33:AA33"/>
    <mergeCell ref="X29:Y29"/>
    <mergeCell ref="Z29:AA29"/>
    <mergeCell ref="Z34:AA34"/>
    <mergeCell ref="X30:Y30"/>
    <mergeCell ref="Z30:AA30"/>
    <mergeCell ref="X36:Y36"/>
    <mergeCell ref="Z36:AA36"/>
    <mergeCell ref="X34:Y34"/>
    <mergeCell ref="Z24:AA24"/>
    <mergeCell ref="X25:Y25"/>
    <mergeCell ref="Z25:AA25"/>
    <mergeCell ref="X27:Y27"/>
    <mergeCell ref="Z27:AA27"/>
    <mergeCell ref="X28:Y28"/>
    <mergeCell ref="Z28:AA28"/>
    <mergeCell ref="X26:Y26"/>
    <mergeCell ref="X20:Y20"/>
    <mergeCell ref="Z20:AA20"/>
    <mergeCell ref="X21:Y21"/>
    <mergeCell ref="Z21:AA21"/>
    <mergeCell ref="X22:Y22"/>
    <mergeCell ref="Z22:AA22"/>
    <mergeCell ref="X23:Y23"/>
    <mergeCell ref="Z23:AA23"/>
    <mergeCell ref="X24:Y24"/>
  </mergeCells>
  <printOptions horizontalCentered="1" verticalCentered="1"/>
  <pageMargins left="0.39375" right="0.39375" top="0.9840277777777777" bottom="0.7875" header="0.5118055555555555" footer="0.39375"/>
  <pageSetup fitToHeight="0" fitToWidth="1" horizontalDpi="300" verticalDpi="300" orientation="landscape" paperSize="9" scale="84" r:id="rId1"/>
  <headerFooter alignWithMargins="0">
    <oddFooter xml:space="preserve">&amp;C&amp;"Arial,Itálico"Cálculo do Desvio Padrão para obtenção do Valor Mínimo e Máximo a serem aceitos na estimativa </oddFooter>
  </headerFooter>
  <rowBreaks count="1" manualBreakCount="1">
    <brk id="1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I1:L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6.00390625" style="0" customWidth="1"/>
    <col min="3" max="7" width="9.7109375" style="0" customWidth="1"/>
    <col min="8" max="8" width="12.57421875" style="0" customWidth="1"/>
    <col min="9" max="9" width="6.57421875" style="1" customWidth="1"/>
    <col min="10" max="10" width="4.140625" style="0" customWidth="1"/>
    <col min="11" max="11" width="18.57421875" style="0" customWidth="1"/>
    <col min="12" max="12" width="14.421875" style="0" customWidth="1"/>
    <col min="14" max="14" width="13.8515625" style="0" customWidth="1"/>
  </cols>
  <sheetData>
    <row r="1" spans="9:12" ht="12.75">
      <c r="I1"/>
      <c r="L1" s="9"/>
    </row>
    <row r="6" ht="14.25" customHeight="1"/>
    <row r="7" ht="25.5" customHeight="1"/>
    <row r="8" ht="4.5" customHeight="1"/>
  </sheetData>
  <sheetProtection selectLockedCells="1" selectUnlockedCells="1"/>
  <printOptions horizontalCentered="1" verticalCentered="1"/>
  <pageMargins left="0.39375" right="0.39375" top="0.9840277777777777" bottom="0.7875" header="0.5118055555555555" footer="0.39375"/>
  <pageSetup horizontalDpi="300" verticalDpi="300" orientation="landscape" paperSize="9" scale="90"/>
  <headerFooter alignWithMargins="0">
    <oddFooter>&amp;C&amp;"Arial,Itálico"Cálculo dos Valores Estimativos após análise do Desvio Padrão.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Aguiar Rezende</dc:creator>
  <cp:keywords/>
  <dc:description/>
  <cp:lastModifiedBy>Priscila Aguiar Rezende </cp:lastModifiedBy>
  <cp:lastPrinted>2020-01-24T15:43:29Z</cp:lastPrinted>
  <dcterms:created xsi:type="dcterms:W3CDTF">2020-01-21T18:15:24Z</dcterms:created>
  <dcterms:modified xsi:type="dcterms:W3CDTF">2020-01-24T15:54:32Z</dcterms:modified>
  <cp:category/>
  <cp:version/>
  <cp:contentType/>
  <cp:contentStatus/>
</cp:coreProperties>
</file>